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приложение!$A$3:$H$442</definedName>
    <definedName name="_xlnm.Print_Titles" localSheetId="0">приложение!$3:$3</definedName>
    <definedName name="_xlnm.Print_Area" localSheetId="0">приложение!$A$1:$H$443</definedName>
  </definedNames>
  <calcPr calcId="145621"/>
</workbook>
</file>

<file path=xl/calcChain.xml><?xml version="1.0" encoding="utf-8"?>
<calcChain xmlns="http://schemas.openxmlformats.org/spreadsheetml/2006/main">
  <c r="C327" i="5" l="1"/>
  <c r="D327" i="5"/>
  <c r="E327" i="5"/>
  <c r="F327" i="5"/>
  <c r="G327" i="5"/>
  <c r="G178" i="5" l="1"/>
  <c r="E415" i="5" l="1"/>
  <c r="E414" i="5" s="1"/>
  <c r="F415" i="5"/>
  <c r="F414" i="5" s="1"/>
  <c r="E405" i="5"/>
  <c r="E404" i="5" s="1"/>
  <c r="E403" i="5" s="1"/>
  <c r="E402" i="5" s="1"/>
  <c r="F405" i="5"/>
  <c r="F404" i="5" s="1"/>
  <c r="F403" i="5" s="1"/>
  <c r="F402" i="5" s="1"/>
  <c r="E400" i="5"/>
  <c r="E399" i="5" s="1"/>
  <c r="F400" i="5"/>
  <c r="F399" i="5" s="1"/>
  <c r="E396" i="5"/>
  <c r="F396" i="5"/>
  <c r="E397" i="5"/>
  <c r="F397" i="5"/>
  <c r="E394" i="5"/>
  <c r="F394" i="5"/>
  <c r="E391" i="5"/>
  <c r="F391" i="5"/>
  <c r="E389" i="5"/>
  <c r="F389" i="5"/>
  <c r="E387" i="5"/>
  <c r="F387" i="5"/>
  <c r="E385" i="5"/>
  <c r="F385" i="5"/>
  <c r="E383" i="5"/>
  <c r="F383" i="5"/>
  <c r="E380" i="5"/>
  <c r="F380" i="5"/>
  <c r="E377" i="5"/>
  <c r="F377" i="5"/>
  <c r="E373" i="5"/>
  <c r="F373" i="5"/>
  <c r="E371" i="5"/>
  <c r="F371" i="5"/>
  <c r="E368" i="5"/>
  <c r="F368" i="5"/>
  <c r="E365" i="5"/>
  <c r="F365" i="5"/>
  <c r="E362" i="5"/>
  <c r="E359" i="5" s="1"/>
  <c r="F362" i="5"/>
  <c r="F359" i="5" s="1"/>
  <c r="E356" i="5"/>
  <c r="F356" i="5"/>
  <c r="E354" i="5"/>
  <c r="F354" i="5"/>
  <c r="E352" i="5"/>
  <c r="F352" i="5"/>
  <c r="E350" i="5"/>
  <c r="F350" i="5"/>
  <c r="E348" i="5"/>
  <c r="F348" i="5"/>
  <c r="E346" i="5"/>
  <c r="F346" i="5"/>
  <c r="E343" i="5"/>
  <c r="F343" i="5"/>
  <c r="E341" i="5"/>
  <c r="F341" i="5"/>
  <c r="E339" i="5"/>
  <c r="F339" i="5"/>
  <c r="E337" i="5"/>
  <c r="F337" i="5"/>
  <c r="E335" i="5"/>
  <c r="F335" i="5"/>
  <c r="E333" i="5"/>
  <c r="F333" i="5"/>
  <c r="E329" i="5"/>
  <c r="F329" i="5"/>
  <c r="E325" i="5"/>
  <c r="E324" i="5" s="1"/>
  <c r="F325" i="5"/>
  <c r="F324" i="5" s="1"/>
  <c r="E322" i="5"/>
  <c r="F322" i="5"/>
  <c r="E320" i="5"/>
  <c r="F320" i="5"/>
  <c r="E318" i="5"/>
  <c r="F318" i="5"/>
  <c r="E316" i="5"/>
  <c r="F316" i="5"/>
  <c r="E314" i="5"/>
  <c r="F314" i="5"/>
  <c r="E312" i="5"/>
  <c r="F312" i="5"/>
  <c r="E310" i="5"/>
  <c r="F310" i="5"/>
  <c r="E308" i="5"/>
  <c r="F308" i="5"/>
  <c r="E306" i="5"/>
  <c r="F306" i="5"/>
  <c r="E304" i="5"/>
  <c r="F304" i="5"/>
  <c r="E300" i="5"/>
  <c r="F300" i="5"/>
  <c r="E298" i="5"/>
  <c r="F298" i="5"/>
  <c r="E295" i="5"/>
  <c r="F295" i="5"/>
  <c r="E293" i="5"/>
  <c r="F293" i="5"/>
  <c r="E291" i="5"/>
  <c r="F291" i="5"/>
  <c r="E289" i="5"/>
  <c r="F289" i="5"/>
  <c r="E287" i="5"/>
  <c r="F287" i="5"/>
  <c r="E285" i="5"/>
  <c r="F285" i="5"/>
  <c r="E283" i="5"/>
  <c r="F283" i="5"/>
  <c r="E281" i="5"/>
  <c r="F281" i="5"/>
  <c r="E279" i="5"/>
  <c r="F279" i="5"/>
  <c r="E277" i="5"/>
  <c r="F277" i="5"/>
  <c r="E275" i="5"/>
  <c r="F275" i="5"/>
  <c r="E270" i="5"/>
  <c r="F270" i="5"/>
  <c r="E268" i="5"/>
  <c r="F268" i="5"/>
  <c r="E266" i="5"/>
  <c r="F266" i="5"/>
  <c r="E264" i="5"/>
  <c r="F264" i="5"/>
  <c r="E262" i="5"/>
  <c r="F262" i="5"/>
  <c r="E259" i="5"/>
  <c r="F259" i="5"/>
  <c r="E257" i="5"/>
  <c r="F257" i="5"/>
  <c r="E254" i="5"/>
  <c r="F254" i="5"/>
  <c r="E251" i="5"/>
  <c r="F251" i="5"/>
  <c r="E249" i="5"/>
  <c r="F249" i="5"/>
  <c r="E247" i="5"/>
  <c r="F247" i="5"/>
  <c r="E245" i="5"/>
  <c r="F245" i="5"/>
  <c r="E243" i="5"/>
  <c r="F243" i="5"/>
  <c r="E241" i="5"/>
  <c r="F241" i="5"/>
  <c r="E239" i="5"/>
  <c r="F239" i="5"/>
  <c r="E237" i="5"/>
  <c r="F237" i="5"/>
  <c r="E235" i="5"/>
  <c r="F235" i="5"/>
  <c r="E233" i="5"/>
  <c r="F233" i="5"/>
  <c r="E231" i="5"/>
  <c r="F231" i="5"/>
  <c r="E229" i="5"/>
  <c r="F229" i="5"/>
  <c r="E227" i="5"/>
  <c r="F227" i="5"/>
  <c r="E225" i="5"/>
  <c r="F225" i="5"/>
  <c r="E223" i="5"/>
  <c r="F223" i="5"/>
  <c r="E221" i="5"/>
  <c r="F221" i="5"/>
  <c r="E217" i="5"/>
  <c r="F217" i="5"/>
  <c r="E215" i="5"/>
  <c r="F215" i="5"/>
  <c r="E213" i="5"/>
  <c r="F213" i="5"/>
  <c r="E211" i="5"/>
  <c r="E210" i="5" s="1"/>
  <c r="F211" i="5"/>
  <c r="F210" i="5" s="1"/>
  <c r="E207" i="5"/>
  <c r="F207" i="5"/>
  <c r="E205" i="5"/>
  <c r="E204" i="5" s="1"/>
  <c r="F205" i="5"/>
  <c r="F204" i="5" s="1"/>
  <c r="E200" i="5"/>
  <c r="E199" i="5" s="1"/>
  <c r="F200" i="5"/>
  <c r="F199" i="5" s="1"/>
  <c r="E197" i="5"/>
  <c r="F197" i="5"/>
  <c r="E195" i="5"/>
  <c r="F195" i="5"/>
  <c r="E192" i="5"/>
  <c r="E191" i="5" s="1"/>
  <c r="F192" i="5"/>
  <c r="F191" i="5" s="1"/>
  <c r="E189" i="5"/>
  <c r="F189" i="5"/>
  <c r="E187" i="5"/>
  <c r="F187" i="5"/>
  <c r="E185" i="5"/>
  <c r="F185" i="5"/>
  <c r="E183" i="5"/>
  <c r="F183" i="5"/>
  <c r="F181" i="5"/>
  <c r="F180" i="5" s="1"/>
  <c r="E181" i="5"/>
  <c r="E176" i="5"/>
  <c r="F176" i="5"/>
  <c r="E174" i="5"/>
  <c r="F174" i="5"/>
  <c r="E172" i="5"/>
  <c r="F172" i="5"/>
  <c r="E170" i="5"/>
  <c r="F170" i="5"/>
  <c r="E168" i="5"/>
  <c r="F168" i="5"/>
  <c r="E166" i="5"/>
  <c r="F166" i="5"/>
  <c r="E163" i="5"/>
  <c r="F163" i="5"/>
  <c r="E161" i="5"/>
  <c r="F161" i="5"/>
  <c r="E159" i="5"/>
  <c r="F159" i="5"/>
  <c r="E157" i="5"/>
  <c r="F157" i="5"/>
  <c r="E155" i="5"/>
  <c r="F155" i="5"/>
  <c r="E154" i="5"/>
  <c r="F154" i="5"/>
  <c r="E151" i="5"/>
  <c r="F151" i="5"/>
  <c r="E149" i="5"/>
  <c r="E148" i="5" s="1"/>
  <c r="F149" i="5"/>
  <c r="F148" i="5" s="1"/>
  <c r="E146" i="5"/>
  <c r="E145" i="5" s="1"/>
  <c r="F146" i="5"/>
  <c r="F145" i="5" s="1"/>
  <c r="E143" i="5"/>
  <c r="F143" i="5"/>
  <c r="F140" i="5"/>
  <c r="F139" i="5" s="1"/>
  <c r="E140" i="5"/>
  <c r="E136" i="5"/>
  <c r="F136" i="5"/>
  <c r="E134" i="5"/>
  <c r="F134" i="5"/>
  <c r="E132" i="5"/>
  <c r="F132" i="5"/>
  <c r="E130" i="5"/>
  <c r="F130" i="5"/>
  <c r="E128" i="5"/>
  <c r="F128" i="5"/>
  <c r="E124" i="5"/>
  <c r="E123" i="5" s="1"/>
  <c r="F124" i="5"/>
  <c r="F123" i="5" s="1"/>
  <c r="E119" i="5"/>
  <c r="E118" i="5" s="1"/>
  <c r="F119" i="5"/>
  <c r="F118" i="5" s="1"/>
  <c r="E116" i="5"/>
  <c r="F116" i="5"/>
  <c r="E113" i="5"/>
  <c r="E112" i="5" s="1"/>
  <c r="F113" i="5"/>
  <c r="F112" i="5" s="1"/>
  <c r="E108" i="5"/>
  <c r="F108" i="5"/>
  <c r="E105" i="5"/>
  <c r="F105" i="5"/>
  <c r="E102" i="5"/>
  <c r="E101" i="5" s="1"/>
  <c r="F102" i="5"/>
  <c r="F101" i="5" s="1"/>
  <c r="E99" i="5"/>
  <c r="E98" i="5" s="1"/>
  <c r="F99" i="5"/>
  <c r="F98" i="5" s="1"/>
  <c r="E96" i="5"/>
  <c r="F96" i="5"/>
  <c r="E94" i="5"/>
  <c r="F94" i="5"/>
  <c r="E92" i="5"/>
  <c r="E91" i="5" s="1"/>
  <c r="F92" i="5"/>
  <c r="F91" i="5" s="1"/>
  <c r="E89" i="5"/>
  <c r="F89" i="5"/>
  <c r="E87" i="5"/>
  <c r="E86" i="5" s="1"/>
  <c r="F87" i="5"/>
  <c r="F86" i="5" s="1"/>
  <c r="E84" i="5"/>
  <c r="F84" i="5"/>
  <c r="E75" i="5"/>
  <c r="F75" i="5"/>
  <c r="E72" i="5"/>
  <c r="F72" i="5"/>
  <c r="E66" i="5"/>
  <c r="F66" i="5"/>
  <c r="E63" i="5"/>
  <c r="E60" i="5" s="1"/>
  <c r="F63" i="5"/>
  <c r="F60" i="5" s="1"/>
  <c r="E58" i="5"/>
  <c r="F58" i="5"/>
  <c r="E55" i="5"/>
  <c r="E54" i="5" s="1"/>
  <c r="F55" i="5"/>
  <c r="F54" i="5" s="1"/>
  <c r="E50" i="5"/>
  <c r="F50" i="5"/>
  <c r="E47" i="5"/>
  <c r="E46" i="5" s="1"/>
  <c r="F47" i="5"/>
  <c r="F46" i="5" s="1"/>
  <c r="E43" i="5"/>
  <c r="F43" i="5"/>
  <c r="E41" i="5"/>
  <c r="E40" i="5" s="1"/>
  <c r="E39" i="5" s="1"/>
  <c r="F41" i="5"/>
  <c r="F40" i="5" s="1"/>
  <c r="F39" i="5" s="1"/>
  <c r="E35" i="5"/>
  <c r="F35" i="5"/>
  <c r="E32" i="5"/>
  <c r="F32" i="5"/>
  <c r="E29" i="5"/>
  <c r="F29" i="5"/>
  <c r="E26" i="5"/>
  <c r="F26" i="5"/>
  <c r="E20" i="5"/>
  <c r="E17" i="5" s="1"/>
  <c r="F20" i="5"/>
  <c r="F17" i="5" s="1"/>
  <c r="E16" i="5"/>
  <c r="F16" i="5"/>
  <c r="E10" i="5"/>
  <c r="F10" i="5"/>
  <c r="E7" i="5"/>
  <c r="E6" i="5" s="1"/>
  <c r="E5" i="5" s="1"/>
  <c r="F7" i="5"/>
  <c r="F6" i="5" s="1"/>
  <c r="F5" i="5" s="1"/>
  <c r="C178" i="5"/>
  <c r="C140" i="5"/>
  <c r="C415" i="5"/>
  <c r="C414" i="5" s="1"/>
  <c r="D415" i="5"/>
  <c r="D414" i="5" s="1"/>
  <c r="G415" i="5"/>
  <c r="G414" i="5" s="1"/>
  <c r="C405" i="5"/>
  <c r="C404" i="5" s="1"/>
  <c r="C403" i="5" s="1"/>
  <c r="C402" i="5" s="1"/>
  <c r="D405" i="5"/>
  <c r="G405" i="5"/>
  <c r="G404" i="5" s="1"/>
  <c r="G403" i="5" s="1"/>
  <c r="G402" i="5" s="1"/>
  <c r="D404" i="5"/>
  <c r="D403" i="5" s="1"/>
  <c r="D402" i="5" s="1"/>
  <c r="C400" i="5"/>
  <c r="C399" i="5" s="1"/>
  <c r="D400" i="5"/>
  <c r="D399" i="5" s="1"/>
  <c r="G400" i="5"/>
  <c r="G399" i="5" s="1"/>
  <c r="C396" i="5"/>
  <c r="D396" i="5"/>
  <c r="G396" i="5"/>
  <c r="C397" i="5"/>
  <c r="D397" i="5"/>
  <c r="G397" i="5"/>
  <c r="C394" i="5"/>
  <c r="D394" i="5"/>
  <c r="G394" i="5"/>
  <c r="C391" i="5"/>
  <c r="D391" i="5"/>
  <c r="G391" i="5"/>
  <c r="C389" i="5"/>
  <c r="D389" i="5"/>
  <c r="G389" i="5"/>
  <c r="C387" i="5"/>
  <c r="D387" i="5"/>
  <c r="G387" i="5"/>
  <c r="C385" i="5"/>
  <c r="D385" i="5"/>
  <c r="G385" i="5"/>
  <c r="C383" i="5"/>
  <c r="D383" i="5"/>
  <c r="G383" i="5"/>
  <c r="C380" i="5"/>
  <c r="D380" i="5"/>
  <c r="G380" i="5"/>
  <c r="C377" i="5"/>
  <c r="D377" i="5"/>
  <c r="G377" i="5"/>
  <c r="C373" i="5"/>
  <c r="D373" i="5"/>
  <c r="G373" i="5"/>
  <c r="C371" i="5"/>
  <c r="D371" i="5"/>
  <c r="G371" i="5"/>
  <c r="C368" i="5"/>
  <c r="D368" i="5"/>
  <c r="G368" i="5"/>
  <c r="C365" i="5"/>
  <c r="D365" i="5"/>
  <c r="G365" i="5"/>
  <c r="C362" i="5"/>
  <c r="D362" i="5"/>
  <c r="D359" i="5" s="1"/>
  <c r="G362" i="5"/>
  <c r="C356" i="5"/>
  <c r="D356" i="5"/>
  <c r="G356" i="5"/>
  <c r="C354" i="5"/>
  <c r="D354" i="5"/>
  <c r="G354" i="5"/>
  <c r="C352" i="5"/>
  <c r="D352" i="5"/>
  <c r="G352" i="5"/>
  <c r="C350" i="5"/>
  <c r="D350" i="5"/>
  <c r="G350" i="5"/>
  <c r="C348" i="5"/>
  <c r="D348" i="5"/>
  <c r="G348" i="5"/>
  <c r="C346" i="5"/>
  <c r="D346" i="5"/>
  <c r="G346" i="5"/>
  <c r="C343" i="5"/>
  <c r="D343" i="5"/>
  <c r="G343" i="5"/>
  <c r="C341" i="5"/>
  <c r="D341" i="5"/>
  <c r="G341" i="5"/>
  <c r="C339" i="5"/>
  <c r="D339" i="5"/>
  <c r="G339" i="5"/>
  <c r="C337" i="5"/>
  <c r="D337" i="5"/>
  <c r="G337" i="5"/>
  <c r="C335" i="5"/>
  <c r="D335" i="5"/>
  <c r="G335" i="5"/>
  <c r="C333" i="5"/>
  <c r="D333" i="5"/>
  <c r="G333" i="5"/>
  <c r="C329" i="5"/>
  <c r="D329" i="5"/>
  <c r="G329" i="5"/>
  <c r="C325" i="5"/>
  <c r="D325" i="5"/>
  <c r="G325" i="5"/>
  <c r="C322" i="5"/>
  <c r="D322" i="5"/>
  <c r="G322" i="5"/>
  <c r="C320" i="5"/>
  <c r="D320" i="5"/>
  <c r="G320" i="5"/>
  <c r="C318" i="5"/>
  <c r="D318" i="5"/>
  <c r="G318" i="5"/>
  <c r="C316" i="5"/>
  <c r="D316" i="5"/>
  <c r="G316" i="5"/>
  <c r="C314" i="5"/>
  <c r="D314" i="5"/>
  <c r="G314" i="5"/>
  <c r="C312" i="5"/>
  <c r="D312" i="5"/>
  <c r="G312" i="5"/>
  <c r="C310" i="5"/>
  <c r="D310" i="5"/>
  <c r="G310" i="5"/>
  <c r="C308" i="5"/>
  <c r="D308" i="5"/>
  <c r="G308" i="5"/>
  <c r="C306" i="5"/>
  <c r="D306" i="5"/>
  <c r="G306" i="5"/>
  <c r="C304" i="5"/>
  <c r="D304" i="5"/>
  <c r="G304" i="5"/>
  <c r="C300" i="5"/>
  <c r="D300" i="5"/>
  <c r="G300" i="5"/>
  <c r="C298" i="5"/>
  <c r="D298" i="5"/>
  <c r="G298" i="5"/>
  <c r="C295" i="5"/>
  <c r="D295" i="5"/>
  <c r="G295" i="5"/>
  <c r="C293" i="5"/>
  <c r="D293" i="5"/>
  <c r="G293" i="5"/>
  <c r="C291" i="5"/>
  <c r="D291" i="5"/>
  <c r="G291" i="5"/>
  <c r="C289" i="5"/>
  <c r="D289" i="5"/>
  <c r="G289" i="5"/>
  <c r="C287" i="5"/>
  <c r="D287" i="5"/>
  <c r="G287" i="5"/>
  <c r="C285" i="5"/>
  <c r="D285" i="5"/>
  <c r="G285" i="5"/>
  <c r="C283" i="5"/>
  <c r="D283" i="5"/>
  <c r="G283" i="5"/>
  <c r="C281" i="5"/>
  <c r="D281" i="5"/>
  <c r="G281" i="5"/>
  <c r="C279" i="5"/>
  <c r="D279" i="5"/>
  <c r="G279" i="5"/>
  <c r="C277" i="5"/>
  <c r="D277" i="5"/>
  <c r="G277" i="5"/>
  <c r="C275" i="5"/>
  <c r="D275" i="5"/>
  <c r="G275" i="5"/>
  <c r="C270" i="5"/>
  <c r="D270" i="5"/>
  <c r="G270" i="5"/>
  <c r="C268" i="5"/>
  <c r="D268" i="5"/>
  <c r="G268" i="5"/>
  <c r="C266" i="5"/>
  <c r="D266" i="5"/>
  <c r="G266" i="5"/>
  <c r="C264" i="5"/>
  <c r="D264" i="5"/>
  <c r="G264" i="5"/>
  <c r="C262" i="5"/>
  <c r="D262" i="5"/>
  <c r="G262" i="5"/>
  <c r="C259" i="5"/>
  <c r="D259" i="5"/>
  <c r="G259" i="5"/>
  <c r="C257" i="5"/>
  <c r="D257" i="5"/>
  <c r="G257" i="5"/>
  <c r="C254" i="5"/>
  <c r="D254" i="5"/>
  <c r="G254" i="5"/>
  <c r="C251" i="5"/>
  <c r="D251" i="5"/>
  <c r="G251" i="5"/>
  <c r="C249" i="5"/>
  <c r="D249" i="5"/>
  <c r="G249" i="5"/>
  <c r="C247" i="5"/>
  <c r="D247" i="5"/>
  <c r="G247" i="5"/>
  <c r="C245" i="5"/>
  <c r="D245" i="5"/>
  <c r="G245" i="5"/>
  <c r="C243" i="5"/>
  <c r="D243" i="5"/>
  <c r="G243" i="5"/>
  <c r="C241" i="5"/>
  <c r="D241" i="5"/>
  <c r="G241" i="5"/>
  <c r="C239" i="5"/>
  <c r="D239" i="5"/>
  <c r="G239" i="5"/>
  <c r="C237" i="5"/>
  <c r="D237" i="5"/>
  <c r="G237" i="5"/>
  <c r="C235" i="5"/>
  <c r="D235" i="5"/>
  <c r="G235" i="5"/>
  <c r="C233" i="5"/>
  <c r="D233" i="5"/>
  <c r="G233" i="5"/>
  <c r="C231" i="5"/>
  <c r="D231" i="5"/>
  <c r="G231" i="5"/>
  <c r="C229" i="5"/>
  <c r="D229" i="5"/>
  <c r="G229" i="5"/>
  <c r="C227" i="5"/>
  <c r="D227" i="5"/>
  <c r="G227" i="5"/>
  <c r="C225" i="5"/>
  <c r="D225" i="5"/>
  <c r="G225" i="5"/>
  <c r="C223" i="5"/>
  <c r="D223" i="5"/>
  <c r="G223" i="5"/>
  <c r="C221" i="5"/>
  <c r="D221" i="5"/>
  <c r="G221" i="5"/>
  <c r="C217" i="5"/>
  <c r="D217" i="5"/>
  <c r="G217" i="5"/>
  <c r="C215" i="5"/>
  <c r="D215" i="5"/>
  <c r="G215" i="5"/>
  <c r="C213" i="5"/>
  <c r="D213" i="5"/>
  <c r="G213" i="5"/>
  <c r="C211" i="5"/>
  <c r="D211" i="5"/>
  <c r="G211" i="5"/>
  <c r="C207" i="5"/>
  <c r="D207" i="5"/>
  <c r="G207" i="5"/>
  <c r="C205" i="5"/>
  <c r="D205" i="5"/>
  <c r="G205" i="5"/>
  <c r="C200" i="5"/>
  <c r="C199" i="5" s="1"/>
  <c r="D200" i="5"/>
  <c r="D199" i="5" s="1"/>
  <c r="G200" i="5"/>
  <c r="G199" i="5" s="1"/>
  <c r="C197" i="5"/>
  <c r="D197" i="5"/>
  <c r="G197" i="5"/>
  <c r="C195" i="5"/>
  <c r="D195" i="5"/>
  <c r="G195" i="5"/>
  <c r="C192" i="5"/>
  <c r="D192" i="5"/>
  <c r="G192" i="5"/>
  <c r="C189" i="5"/>
  <c r="D189" i="5"/>
  <c r="G189" i="5"/>
  <c r="C187" i="5"/>
  <c r="D187" i="5"/>
  <c r="G187" i="5"/>
  <c r="C185" i="5"/>
  <c r="D185" i="5"/>
  <c r="G185" i="5"/>
  <c r="C183" i="5"/>
  <c r="D183" i="5"/>
  <c r="G183" i="5"/>
  <c r="C181" i="5"/>
  <c r="D181" i="5"/>
  <c r="G181" i="5"/>
  <c r="C176" i="5"/>
  <c r="D176" i="5"/>
  <c r="G176" i="5"/>
  <c r="C174" i="5"/>
  <c r="D174" i="5"/>
  <c r="G174" i="5"/>
  <c r="C172" i="5"/>
  <c r="D172" i="5"/>
  <c r="G172" i="5"/>
  <c r="C170" i="5"/>
  <c r="D170" i="5"/>
  <c r="G170" i="5"/>
  <c r="C168" i="5"/>
  <c r="D168" i="5"/>
  <c r="G168" i="5"/>
  <c r="C166" i="5"/>
  <c r="D166" i="5"/>
  <c r="G166" i="5"/>
  <c r="C163" i="5"/>
  <c r="D163" i="5"/>
  <c r="G163" i="5"/>
  <c r="C161" i="5"/>
  <c r="D161" i="5"/>
  <c r="G161" i="5"/>
  <c r="C159" i="5"/>
  <c r="D159" i="5"/>
  <c r="G159" i="5"/>
  <c r="C157" i="5"/>
  <c r="D157" i="5"/>
  <c r="G157" i="5"/>
  <c r="C155" i="5"/>
  <c r="D155" i="5"/>
  <c r="G155" i="5"/>
  <c r="C151" i="5"/>
  <c r="D151" i="5"/>
  <c r="G151" i="5"/>
  <c r="C149" i="5"/>
  <c r="D149" i="5"/>
  <c r="G149" i="5"/>
  <c r="C146" i="5"/>
  <c r="C145" i="5" s="1"/>
  <c r="D146" i="5"/>
  <c r="D145" i="5" s="1"/>
  <c r="G146" i="5"/>
  <c r="G145" i="5" s="1"/>
  <c r="C143" i="5"/>
  <c r="D143" i="5"/>
  <c r="G143" i="5"/>
  <c r="D140" i="5"/>
  <c r="G140" i="5"/>
  <c r="C136" i="5"/>
  <c r="D136" i="5"/>
  <c r="G136" i="5"/>
  <c r="C134" i="5"/>
  <c r="D134" i="5"/>
  <c r="G134" i="5"/>
  <c r="C130" i="5"/>
  <c r="D130" i="5"/>
  <c r="D124" i="5" s="1"/>
  <c r="G130" i="5"/>
  <c r="C128" i="5"/>
  <c r="D128" i="5"/>
  <c r="G128" i="5"/>
  <c r="C119" i="5"/>
  <c r="C118" i="5" s="1"/>
  <c r="D119" i="5"/>
  <c r="D118" i="5" s="1"/>
  <c r="G119" i="5"/>
  <c r="G118" i="5" s="1"/>
  <c r="C116" i="5"/>
  <c r="D116" i="5"/>
  <c r="G116" i="5"/>
  <c r="C113" i="5"/>
  <c r="D113" i="5"/>
  <c r="G113" i="5"/>
  <c r="C108" i="5"/>
  <c r="C105" i="5" s="1"/>
  <c r="D108" i="5"/>
  <c r="G108" i="5"/>
  <c r="G105" i="5" s="1"/>
  <c r="D105" i="5"/>
  <c r="C102" i="5"/>
  <c r="C101" i="5" s="1"/>
  <c r="D102" i="5"/>
  <c r="D101" i="5" s="1"/>
  <c r="G102" i="5"/>
  <c r="G101" i="5" s="1"/>
  <c r="C99" i="5"/>
  <c r="C98" i="5" s="1"/>
  <c r="D99" i="5"/>
  <c r="D98" i="5" s="1"/>
  <c r="G99" i="5"/>
  <c r="G98" i="5" s="1"/>
  <c r="C96" i="5"/>
  <c r="D96" i="5"/>
  <c r="G96" i="5"/>
  <c r="C94" i="5"/>
  <c r="D94" i="5"/>
  <c r="G94" i="5"/>
  <c r="C92" i="5"/>
  <c r="D92" i="5"/>
  <c r="G92" i="5"/>
  <c r="C89" i="5"/>
  <c r="D89" i="5"/>
  <c r="G89" i="5"/>
  <c r="C87" i="5"/>
  <c r="C86" i="5" s="1"/>
  <c r="D87" i="5"/>
  <c r="D86" i="5" s="1"/>
  <c r="G87" i="5"/>
  <c r="G86" i="5" s="1"/>
  <c r="C84" i="5"/>
  <c r="D84" i="5"/>
  <c r="G84" i="5"/>
  <c r="C75" i="5"/>
  <c r="D75" i="5"/>
  <c r="G75" i="5"/>
  <c r="C72" i="5"/>
  <c r="D72" i="5"/>
  <c r="C66" i="5"/>
  <c r="C63" i="5" s="1"/>
  <c r="C60" i="5" s="1"/>
  <c r="D66" i="5"/>
  <c r="G66" i="5"/>
  <c r="D63" i="5"/>
  <c r="D60" i="5" s="1"/>
  <c r="C58" i="5"/>
  <c r="D58" i="5"/>
  <c r="G58" i="5"/>
  <c r="C55" i="5"/>
  <c r="D55" i="5"/>
  <c r="G55" i="5"/>
  <c r="C50" i="5"/>
  <c r="D50" i="5"/>
  <c r="G50" i="5"/>
  <c r="C47" i="5"/>
  <c r="D47" i="5"/>
  <c r="G47" i="5"/>
  <c r="C43" i="5"/>
  <c r="D43" i="5"/>
  <c r="G43" i="5"/>
  <c r="C41" i="5"/>
  <c r="D41" i="5"/>
  <c r="G41" i="5"/>
  <c r="G40" i="5" s="1"/>
  <c r="G39" i="5" s="1"/>
  <c r="C35" i="5"/>
  <c r="D35" i="5"/>
  <c r="G35" i="5"/>
  <c r="C32" i="5"/>
  <c r="D32" i="5"/>
  <c r="G32" i="5"/>
  <c r="C29" i="5"/>
  <c r="D29" i="5"/>
  <c r="G29" i="5"/>
  <c r="C26" i="5"/>
  <c r="D26" i="5"/>
  <c r="G26" i="5"/>
  <c r="C20" i="5"/>
  <c r="D20" i="5"/>
  <c r="D17" i="5" s="1"/>
  <c r="D16" i="5" s="1"/>
  <c r="G20" i="5"/>
  <c r="C10" i="5"/>
  <c r="D10" i="5"/>
  <c r="G10" i="5"/>
  <c r="G359" i="5" l="1"/>
  <c r="D204" i="5"/>
  <c r="C359" i="5"/>
  <c r="G17" i="5"/>
  <c r="G63" i="5"/>
  <c r="G60" i="5" s="1"/>
  <c r="C40" i="5"/>
  <c r="C39" i="5" s="1"/>
  <c r="E180" i="5"/>
  <c r="C17" i="5"/>
  <c r="D40" i="5"/>
  <c r="D39" i="5" s="1"/>
  <c r="D91" i="5"/>
  <c r="G112" i="5"/>
  <c r="D180" i="5"/>
  <c r="G204" i="5"/>
  <c r="D46" i="5"/>
  <c r="D54" i="5"/>
  <c r="G91" i="5"/>
  <c r="G46" i="5"/>
  <c r="F202" i="5"/>
  <c r="F203" i="5"/>
  <c r="E202" i="5"/>
  <c r="E203" i="5"/>
  <c r="E153" i="5"/>
  <c r="F153" i="5"/>
  <c r="F138" i="5"/>
  <c r="E139" i="5"/>
  <c r="E138" i="5" s="1"/>
  <c r="F104" i="5"/>
  <c r="E104" i="5"/>
  <c r="F83" i="5"/>
  <c r="F4" i="5" s="1"/>
  <c r="E83" i="5"/>
  <c r="C210" i="5"/>
  <c r="C154" i="5"/>
  <c r="D148" i="5"/>
  <c r="D132" i="5"/>
  <c r="C112" i="5"/>
  <c r="C54" i="5"/>
  <c r="D324" i="5"/>
  <c r="G324" i="5"/>
  <c r="C324" i="5"/>
  <c r="D210" i="5"/>
  <c r="C46" i="5"/>
  <c r="G54" i="5"/>
  <c r="D112" i="5"/>
  <c r="D139" i="5"/>
  <c r="D138" i="5" s="1"/>
  <c r="D154" i="5"/>
  <c r="D191" i="5"/>
  <c r="G180" i="5"/>
  <c r="C204" i="5"/>
  <c r="G210" i="5"/>
  <c r="G191" i="5"/>
  <c r="C191" i="5"/>
  <c r="C180" i="5"/>
  <c r="G154" i="5"/>
  <c r="G148" i="5"/>
  <c r="C148" i="5"/>
  <c r="G139" i="5"/>
  <c r="G138" i="5" s="1"/>
  <c r="C139" i="5"/>
  <c r="C138" i="5" s="1"/>
  <c r="D123" i="5"/>
  <c r="G132" i="5"/>
  <c r="C132" i="5"/>
  <c r="G124" i="5"/>
  <c r="G123" i="5" s="1"/>
  <c r="C124" i="5"/>
  <c r="C123" i="5" s="1"/>
  <c r="G104" i="5"/>
  <c r="C104" i="5"/>
  <c r="D104" i="5"/>
  <c r="G83" i="5"/>
  <c r="C91" i="5"/>
  <c r="C83" i="5" s="1"/>
  <c r="D83" i="5"/>
  <c r="G16" i="5"/>
  <c r="C16" i="5"/>
  <c r="C7" i="5"/>
  <c r="C6" i="5" s="1"/>
  <c r="C5" i="5" s="1"/>
  <c r="D7" i="5"/>
  <c r="D6" i="5" s="1"/>
  <c r="D5" i="5" s="1"/>
  <c r="G7" i="5"/>
  <c r="G6" i="5" s="1"/>
  <c r="G5" i="5" s="1"/>
  <c r="E4" i="5" l="1"/>
  <c r="D153" i="5"/>
  <c r="D4" i="5" s="1"/>
  <c r="F442" i="5"/>
  <c r="E442" i="5"/>
  <c r="G153" i="5"/>
  <c r="G4" i="5" s="1"/>
  <c r="C153" i="5"/>
  <c r="C4" i="5" s="1"/>
  <c r="D203" i="5"/>
  <c r="G203" i="5"/>
  <c r="C202" i="5"/>
  <c r="D202" i="5"/>
  <c r="G202" i="5"/>
  <c r="C203" i="5"/>
  <c r="H231" i="5"/>
  <c r="H195" i="5"/>
  <c r="H192" i="5"/>
  <c r="H189" i="5"/>
  <c r="H185" i="5"/>
  <c r="H174" i="5"/>
  <c r="H151" i="5"/>
  <c r="H89" i="5"/>
  <c r="G442" i="5" l="1"/>
  <c r="D442" i="5"/>
  <c r="C442" i="5"/>
  <c r="H314" i="5"/>
  <c r="H254" i="5"/>
  <c r="H245" i="5"/>
  <c r="H415" i="5" l="1"/>
  <c r="H405" i="5"/>
  <c r="H322" i="5"/>
  <c r="H310" i="5"/>
  <c r="H215" i="5"/>
  <c r="H10" i="5"/>
  <c r="H400" i="5" l="1"/>
  <c r="H399" i="5" s="1"/>
  <c r="H391" i="5"/>
  <c r="H383" i="5"/>
  <c r="H320" i="5"/>
  <c r="H312" i="5"/>
  <c r="H308" i="5"/>
  <c r="H306" i="5"/>
  <c r="H304" i="5"/>
  <c r="H268" i="5"/>
  <c r="H270" i="5"/>
  <c r="H264" i="5"/>
  <c r="H213" i="5"/>
  <c r="H211" i="5"/>
  <c r="H172" i="5"/>
  <c r="H140" i="5"/>
  <c r="H87" i="5"/>
  <c r="H86" i="5" s="1"/>
  <c r="H387" i="5" l="1"/>
  <c r="H373" i="5"/>
  <c r="H371" i="5"/>
  <c r="H404" i="5" l="1"/>
  <c r="H333" i="5"/>
  <c r="H325" i="5"/>
  <c r="H262" i="5"/>
  <c r="H257" i="5"/>
  <c r="H197" i="5"/>
  <c r="H191" i="5" s="1"/>
  <c r="H176" i="5"/>
  <c r="H403" i="5" l="1"/>
  <c r="H402" i="5" s="1"/>
  <c r="H354" i="5" l="1"/>
  <c r="H318" i="5"/>
  <c r="H300" i="5"/>
  <c r="H283" i="5"/>
  <c r="H279" i="5"/>
  <c r="H277" i="5"/>
  <c r="H266" i="5"/>
  <c r="H259" i="5"/>
  <c r="H251" i="5" l="1"/>
  <c r="H249" i="5"/>
  <c r="H239" i="5"/>
  <c r="H229" i="5"/>
  <c r="H200" i="5"/>
  <c r="H199" i="5" s="1"/>
  <c r="H187" i="5"/>
  <c r="H183" i="5"/>
  <c r="H181" i="5"/>
  <c r="H163" i="5"/>
  <c r="H170" i="5"/>
  <c r="H168" i="5"/>
  <c r="H166" i="5"/>
  <c r="H161" i="5"/>
  <c r="H159" i="5"/>
  <c r="H157" i="5"/>
  <c r="H155" i="5"/>
  <c r="H134" i="5"/>
  <c r="H108" i="5"/>
  <c r="H105" i="5" s="1"/>
  <c r="H180" i="5" l="1"/>
  <c r="H154" i="5"/>
  <c r="H153" i="5" l="1"/>
  <c r="H35" i="5"/>
  <c r="H32" i="5"/>
  <c r="H29" i="5"/>
  <c r="H26" i="5"/>
  <c r="H20" i="5" l="1"/>
  <c r="H17" i="5" s="1"/>
  <c r="H385" i="5" l="1"/>
  <c r="H414" i="5"/>
  <c r="H397" i="5"/>
  <c r="H394" i="5"/>
  <c r="H389" i="5"/>
  <c r="H380" i="5"/>
  <c r="H377" i="5"/>
  <c r="H368" i="5"/>
  <c r="H365" i="5"/>
  <c r="H362" i="5"/>
  <c r="H356" i="5"/>
  <c r="H352" i="5"/>
  <c r="H350" i="5"/>
  <c r="H348" i="5"/>
  <c r="H346" i="5"/>
  <c r="H343" i="5"/>
  <c r="H341" i="5"/>
  <c r="H339" i="5"/>
  <c r="H337" i="5"/>
  <c r="H335" i="5"/>
  <c r="H329" i="5"/>
  <c r="H327" i="5"/>
  <c r="H316" i="5"/>
  <c r="H298" i="5"/>
  <c r="H293" i="5"/>
  <c r="H291" i="5"/>
  <c r="H289" i="5"/>
  <c r="H287" i="5"/>
  <c r="H285" i="5"/>
  <c r="H281" i="5"/>
  <c r="H275" i="5"/>
  <c r="H247" i="5"/>
  <c r="H243" i="5"/>
  <c r="H241" i="5"/>
  <c r="H237" i="5"/>
  <c r="H235" i="5"/>
  <c r="H233" i="5"/>
  <c r="H227" i="5"/>
  <c r="H225" i="5"/>
  <c r="H223" i="5"/>
  <c r="H221" i="5"/>
  <c r="H217" i="5"/>
  <c r="H207" i="5"/>
  <c r="H205" i="5"/>
  <c r="H113" i="5"/>
  <c r="H7" i="5"/>
  <c r="H6" i="5" s="1"/>
  <c r="H295" i="5"/>
  <c r="H119" i="5"/>
  <c r="H118" i="5" s="1"/>
  <c r="H72" i="5"/>
  <c r="H55" i="5"/>
  <c r="H50" i="5"/>
  <c r="H47" i="5"/>
  <c r="H43" i="5"/>
  <c r="H41" i="5"/>
  <c r="H396" i="5"/>
  <c r="H149" i="5"/>
  <c r="H148" i="5" s="1"/>
  <c r="H146" i="5"/>
  <c r="H145" i="5" s="1"/>
  <c r="H143" i="5"/>
  <c r="H136" i="5"/>
  <c r="H132" i="5" s="1"/>
  <c r="H130" i="5"/>
  <c r="H128" i="5"/>
  <c r="H116" i="5"/>
  <c r="H102" i="5"/>
  <c r="H101" i="5" s="1"/>
  <c r="H99" i="5"/>
  <c r="H98" i="5" s="1"/>
  <c r="H96" i="5"/>
  <c r="H94" i="5"/>
  <c r="H92" i="5"/>
  <c r="H84" i="5"/>
  <c r="H75" i="5"/>
  <c r="H66" i="5"/>
  <c r="H63" i="5" s="1"/>
  <c r="H60" i="5" s="1"/>
  <c r="H58" i="5"/>
  <c r="H359" i="5" l="1"/>
  <c r="H40" i="5"/>
  <c r="H39" i="5" s="1"/>
  <c r="H204" i="5"/>
  <c r="H210" i="5"/>
  <c r="H324" i="5"/>
  <c r="H139" i="5"/>
  <c r="H124" i="5"/>
  <c r="H123" i="5" s="1"/>
  <c r="H54" i="5"/>
  <c r="H112" i="5"/>
  <c r="H104" i="5" s="1"/>
  <c r="H91" i="5"/>
  <c r="H83" i="5" s="1"/>
  <c r="H46" i="5"/>
  <c r="H5" i="5"/>
  <c r="H16" i="5"/>
  <c r="H202" i="5" l="1"/>
  <c r="H203" i="5"/>
  <c r="H138" i="5"/>
  <c r="H4" i="5" s="1"/>
  <c r="H442" i="5" l="1"/>
</calcChain>
</file>

<file path=xl/sharedStrings.xml><?xml version="1.0" encoding="utf-8"?>
<sst xmlns="http://schemas.openxmlformats.org/spreadsheetml/2006/main" count="887" uniqueCount="884">
  <si>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</si>
  <si>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</si>
  <si>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</si>
  <si>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</si>
  <si>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</si>
  <si>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</si>
  <si>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</si>
  <si>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</si>
  <si>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</si>
  <si>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</si>
  <si>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</si>
  <si>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</si>
  <si>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</si>
  <si>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</si>
  <si>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</si>
  <si>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</si>
  <si>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</si>
  <si>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</si>
  <si>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</si>
  <si>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</si>
  <si>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</si>
  <si>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</si>
  <si>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</si>
  <si>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</si>
  <si>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</si>
  <si>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</si>
  <si>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</si>
  <si>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</si>
  <si>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</si>
  <si>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</si>
  <si>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</si>
  <si>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</si>
  <si>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</si>
  <si>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</si>
  <si>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</si>
  <si>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</si>
  <si>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</si>
  <si>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</si>
  <si>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</si>
  <si>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</si>
  <si>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</si>
  <si>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</si>
  <si>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</si>
  <si>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</si>
  <si>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</si>
  <si>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</si>
  <si>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</si>
  <si>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</si>
  <si>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</si>
  <si>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</si>
  <si>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</si>
  <si>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</si>
  <si>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</si>
  <si>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</si>
  <si>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</si>
  <si>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</si>
  <si>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</si>
  <si>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</si>
  <si>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</si>
  <si>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</si>
  <si>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</si>
  <si>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</si>
  <si>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</si>
  <si>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</si>
  <si>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</si>
  <si>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</si>
  <si>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</si>
  <si>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</si>
  <si>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</si>
  <si>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</si>
  <si>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</si>
  <si>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</si>
  <si>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</si>
  <si>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</si>
  <si>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</si>
  <si>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</si>
  <si>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</si>
  <si>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</si>
  <si>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</si>
  <si>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</si>
  <si>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</si>
  <si>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</si>
  <si>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</si>
  <si>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</si>
  <si>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</si>
  <si>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</si>
  <si>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</si>
  <si>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</si>
  <si>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</si>
  <si>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</si>
  <si>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</si>
  <si>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</si>
  <si>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</si>
  <si>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</si>
  <si>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</si>
  <si>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</si>
  <si>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</si>
  <si>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</si>
  <si>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</si>
  <si>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</si>
  <si>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</si>
  <si>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</si>
  <si>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</si>
  <si>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</si>
  <si>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</si>
  <si>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</si>
  <si>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</si>
  <si>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</si>
  <si>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</si>
  <si>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</si>
  <si>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</si>
  <si>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</si>
  <si>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</si>
  <si>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</si>
  <si>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</si>
  <si>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</si>
  <si>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</si>
  <si>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</si>
  <si>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</si>
  <si>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</si>
  <si>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</si>
  <si>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</si>
  <si>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</si>
  <si>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</si>
  <si>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</si>
  <si>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</si>
  <si>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</si>
  <si>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</si>
  <si>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</si>
  <si>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</si>
  <si>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</si>
  <si>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</si>
  <si>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</si>
  <si>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</si>
  <si>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</si>
  <si>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</si>
  <si>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</si>
  <si>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</si>
  <si>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</si>
  <si>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</si>
  <si>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</si>
  <si>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</si>
  <si>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</si>
  <si>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</si>
  <si>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</si>
  <si>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</si>
  <si>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</si>
  <si>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</si>
  <si>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</si>
  <si>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</si>
  <si>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</si>
  <si>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</si>
  <si>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</si>
  <si>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</si>
  <si>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</si>
  <si>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</si>
  <si>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</si>
  <si>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</si>
  <si>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</si>
  <si>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</si>
  <si>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</si>
  <si>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</si>
  <si>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</si>
  <si>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</si>
  <si>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</si>
  <si>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</si>
  <si>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</si>
  <si>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</si>
  <si>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</si>
  <si>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</si>
  <si>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</si>
  <si>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</si>
  <si>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</si>
  <si>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</si>
  <si>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</si>
  <si>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</si>
  <si>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</si>
  <si>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</si>
  <si>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</si>
  <si>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</si>
  <si>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</si>
  <si>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</si>
  <si>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</si>
  <si>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</si>
  <si>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</si>
  <si>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</si>
  <si>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</si>
  <si>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</si>
  <si>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</si>
  <si>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</si>
  <si>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</si>
  <si>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</si>
  <si>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</si>
  <si>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</si>
  <si>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</si>
  <si>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</si>
  <si>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</si>
  <si>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</si>
  <si>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</si>
  <si>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</si>
  <si>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</si>
  <si>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</si>
  <si>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</si>
  <si>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</si>
  <si>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</si>
  <si>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</si>
  <si>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</si>
  <si>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</si>
  <si>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</si>
  <si>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</si>
  <si>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</si>
  <si>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</si>
  <si>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</si>
  <si>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</si>
  <si>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</si>
  <si>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</si>
  <si>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</si>
  <si>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</si>
  <si>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</si>
  <si>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</si>
  <si>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</si>
  <si>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</si>
  <si>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</si>
  <si>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</si>
  <si>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</si>
  <si>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</si>
  <si>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</si>
  <si>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</si>
  <si>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</si>
  <si>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</si>
  <si>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</si>
  <si>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</si>
  <si>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</si>
  <si>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</si>
  <si>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</si>
  <si>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</si>
  <si>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</si>
  <si>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</si>
  <si>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</si>
  <si>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</si>
  <si>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</si>
  <si>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</si>
  <si>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</si>
  <si>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</si>
  <si>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</si>
  <si>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</si>
  <si>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</si>
  <si>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</si>
  <si>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</si>
  <si>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</si>
  <si>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</si>
  <si>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</si>
  <si>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</si>
  <si>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</si>
  <si>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</si>
  <si>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</si>
  <si>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</si>
  <si>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</si>
  <si>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</si>
  <si>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</si>
  <si>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</si>
  <si>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</si>
  <si>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</si>
  <si>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</si>
  <si>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</si>
  <si>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</si>
  <si>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</si>
  <si>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</si>
  <si>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</si>
  <si>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</si>
  <si>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</si>
  <si>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</si>
  <si>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</si>
  <si>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</si>
  <si>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</si>
  <si>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</si>
  <si>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</si>
  <si>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</si>
  <si>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</si>
  <si>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</si>
  <si>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</si>
  <si>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</si>
  <si>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</si>
  <si>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</si>
  <si>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</si>
  <si>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</si>
  <si>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</si>
  <si>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</si>
  <si>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</si>
  <si>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</si>
  <si>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</si>
  <si>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</si>
  <si>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</si>
  <si>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</si>
  <si>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</si>
  <si>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</si>
  <si>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</si>
  <si>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</si>
  <si>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</si>
  <si>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</si>
  <si>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</si>
  <si>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</si>
  <si>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</si>
  <si>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</si>
  <si>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</si>
  <si>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</si>
  <si>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</si>
  <si>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</si>
  <si>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</si>
  <si>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</si>
  <si>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</si>
  <si>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</si>
  <si>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</si>
  <si>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</si>
  <si>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</si>
  <si>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</si>
  <si>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</si>
  <si>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</si>
  <si>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</si>
  <si>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</si>
  <si>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</si>
  <si>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</si>
  <si>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</si>
  <si>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</si>
  <si>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</si>
  <si>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</si>
  <si>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</si>
  <si>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</si>
  <si>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</si>
  <si>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</si>
  <si>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</si>
  <si>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</si>
  <si>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</si>
  <si>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</si>
  <si>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</si>
  <si>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</si>
  <si>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</si>
  <si>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</si>
  <si>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</si>
  <si>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</si>
  <si>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</si>
  <si>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</si>
  <si>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</si>
  <si>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</si>
  <si>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</si>
  <si>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</si>
  <si>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</si>
  <si>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</si>
  <si>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</si>
  <si>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</si>
  <si>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</si>
  <si>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</si>
  <si>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</si>
  <si>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</si>
  <si>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</si>
  <si>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</si>
  <si>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</si>
  <si>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</si>
  <si>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</si>
  <si>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</si>
  <si>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</si>
  <si>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</si>
  <si>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</si>
  <si>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</si>
  <si>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</si>
  <si>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</si>
  <si>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</si>
  <si>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</si>
  <si>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</si>
  <si>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</si>
  <si>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</si>
  <si>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</si>
  <si>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</si>
  <si>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</si>
  <si>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</si>
  <si>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</si>
  <si>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</si>
  <si>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</si>
  <si>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</si>
  <si>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</si>
  <si>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</si>
  <si>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</si>
  <si>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</si>
  <si>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</si>
  <si>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</si>
  <si>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</si>
  <si>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</si>
  <si>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</si>
  <si>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</si>
  <si>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</si>
  <si>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</si>
  <si>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</si>
  <si>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</si>
  <si>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</si>
  <si>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</si>
  <si>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</si>
  <si>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</si>
  <si>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</si>
  <si>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</si>
  <si>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</si>
  <si>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</si>
  <si>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</si>
  <si>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</si>
  <si>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</si>
  <si>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</si>
  <si>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</si>
  <si>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</si>
  <si>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</si>
  <si>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</si>
  <si>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</si>
  <si>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</si>
  <si>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</si>
  <si>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</si>
  <si>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</si>
  <si>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</si>
  <si>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</si>
  <si>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</si>
  <si>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</si>
  <si>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</si>
  <si>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</si>
  <si>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</si>
  <si>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</si>
  <si>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</si>
  <si>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</si>
  <si>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</si>
  <si>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</si>
  <si>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</si>
  <si>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</si>
  <si>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</si>
  <si>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</si>
  <si>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</si>
  <si>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</si>
  <si>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</si>
  <si>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</si>
  <si>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</si>
  <si>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</si>
  <si>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</si>
  <si>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</si>
  <si>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</si>
  <si>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</si>
  <si>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</si>
  <si>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</si>
  <si>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</si>
  <si>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</si>
  <si>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</si>
  <si>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</si>
  <si>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</si>
  <si>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</si>
  <si>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</si>
  <si>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</si>
  <si>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</si>
  <si>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</si>
  <si>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</si>
  <si>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</si>
  <si>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</si>
  <si>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</si>
  <si>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</si>
  <si>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</si>
  <si>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</si>
  <si>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</si>
  <si>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</si>
  <si>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</si>
  <si>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</si>
  <si>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</si>
  <si>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</si>
  <si>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</si>
  <si>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</si>
  <si>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</si>
  <si>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</si>
  <si>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</si>
  <si>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</si>
  <si>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</si>
  <si>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</si>
  <si>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</si>
  <si>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</si>
  <si>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</si>
  <si>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</si>
  <si>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</si>
  <si>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</si>
  <si>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</si>
  <si>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</si>
  <si>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</si>
  <si>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</si>
  <si>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</si>
  <si>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</si>
  <si>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</si>
  <si>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</si>
  <si>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</si>
  <si>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</si>
  <si>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</si>
  <si>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</si>
  <si>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</si>
  <si>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</si>
  <si>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</si>
  <si>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</si>
  <si>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</si>
  <si>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</si>
  <si>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</si>
  <si>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</si>
  <si>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</si>
  <si>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</si>
  <si>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</si>
  <si>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</si>
  <si>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</si>
  <si>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</si>
  <si>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</si>
  <si>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</si>
  <si>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</si>
  <si>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</si>
  <si>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</si>
  <si>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</si>
  <si>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</si>
  <si>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</si>
  <si>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</si>
  <si>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</si>
  <si>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</si>
  <si>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</si>
  <si>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</si>
  <si>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</si>
  <si>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</si>
  <si>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</si>
  <si>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</si>
  <si>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</si>
  <si>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</si>
  <si>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</si>
  <si>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</si>
  <si>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</si>
  <si>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</si>
  <si>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</si>
  <si>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</si>
  <si>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</si>
  <si>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</si>
  <si>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</si>
  <si>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</si>
  <si>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</si>
  <si>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</si>
  <si>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</si>
  <si>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</si>
  <si>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</si>
  <si>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</si>
  <si>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</si>
  <si>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</si>
  <si>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</si>
  <si>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</si>
  <si>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</si>
  <si>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</si>
  <si>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</si>
  <si>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</si>
  <si>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</si>
  <si>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</si>
  <si>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</si>
  <si>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</si>
  <si>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</si>
  <si>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</si>
  <si>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</si>
  <si>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</si>
  <si>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</si>
  <si>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</si>
  <si>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</si>
  <si>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</si>
  <si>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</si>
  <si>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</si>
  <si>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</si>
  <si>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</si>
  <si>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</si>
  <si>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</si>
  <si>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</si>
  <si>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</si>
  <si>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</si>
  <si>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</si>
  <si>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</si>
  <si>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</si>
  <si>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</si>
  <si>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</si>
  <si>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</si>
  <si>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</si>
  <si>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</si>
  <si>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</si>
  <si>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</si>
  <si>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</si>
  <si>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</si>
  <si>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</si>
  <si>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</si>
  <si>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</si>
  <si>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</si>
  <si>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</si>
  <si>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</si>
  <si>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</si>
  <si>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</si>
  <si>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</si>
  <si>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</si>
  <si>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</si>
  <si>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</si>
  <si>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</si>
  <si>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</si>
  <si>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</si>
  <si>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</si>
  <si>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</si>
  <si>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</si>
  <si>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</si>
  <si>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</si>
  <si>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</si>
  <si>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</si>
  <si>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</si>
  <si>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</si>
  <si>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</si>
  <si>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</si>
  <si>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</si>
  <si>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</si>
  <si>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</si>
  <si>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</si>
  <si>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</si>
  <si>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</si>
  <si>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</si>
  <si>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</si>
  <si>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</si>
  <si>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</si>
  <si>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</si>
  <si>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</si>
  <si>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</si>
  <si>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</si>
  <si>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</si>
  <si>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</si>
  <si>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</si>
  <si>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</si>
  <si>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</si>
  <si>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</si>
  <si>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</si>
  <si>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</si>
  <si>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</si>
  <si>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</si>
  <si>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</si>
  <si>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</si>
  <si>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</si>
  <si>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000 2 19 25508 02 0000 150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</si>
  <si>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</si>
  <si>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</si>
  <si>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</si>
  <si>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</si>
  <si>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</si>
  <si>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</si>
  <si>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</si>
  <si>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</si>
  <si>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</si>
  <si>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</si>
  <si>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</si>
  <si>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</si>
  <si>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</si>
  <si>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</si>
  <si>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</si>
  <si>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</si>
  <si>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</si>
  <si>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</si>
  <si>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</si>
  <si>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</si>
  <si>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</si>
  <si>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</si>
  <si>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</si>
  <si>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</si>
  <si>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</si>
  <si>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</si>
  <si>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</si>
  <si>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</si>
  <si>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</si>
  <si>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</si>
  <si>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</si>
  <si>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</si>
  <si>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</si>
  <si>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</si>
  <si>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</si>
  <si>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</si>
  <si>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</si>
  <si>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</si>
  <si>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</si>
  <si>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</si>
  <si>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</si>
  <si>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</si>
  <si>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</si>
  <si>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</si>
  <si>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</si>
  <si>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</si>
  <si>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</si>
  <si>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</si>
  <si>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</si>
  <si>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</si>
  <si>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</si>
  <si>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</si>
  <si>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</si>
  <si>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</si>
  <si>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</si>
  <si>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</si>
  <si>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</si>
  <si>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</si>
  <si>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</si>
  <si>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</si>
  <si>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</si>
  <si>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</si>
  <si>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</si>
  <si>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</si>
  <si>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</si>
  <si>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</si>
  <si>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</si>
  <si>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</si>
  <si>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</si>
  <si>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</si>
  <si>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</si>
  <si>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</si>
  <si>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</si>
  <si>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</si>
  <si>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</si>
  <si>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</si>
  <si>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</si>
  <si>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</si>
  <si>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</si>
  <si>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</si>
  <si>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</si>
  <si>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</si>
  <si>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</si>
  <si>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</si>
  <si>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</si>
  <si>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</si>
  <si>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</si>
  <si>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</si>
  <si>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</si>
  <si>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</si>
  <si>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</si>
  <si>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</si>
  <si>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</si>
  <si>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</si>
  <si>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</si>
  <si>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</si>
  <si>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</si>
  <si>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</si>
  <si>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</si>
  <si>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</si>
  <si>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</si>
  <si>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</si>
  <si>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</si>
  <si>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</si>
  <si>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</si>
  <si>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</si>
  <si>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</si>
  <si>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</si>
  <si>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</si>
  <si>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</si>
  <si>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</si>
  <si>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</si>
  <si>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</si>
  <si>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</si>
  <si>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</si>
  <si>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</si>
  <si>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</si>
  <si>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</si>
  <si>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</si>
  <si>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</si>
  <si>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</si>
  <si>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</si>
  <si>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</si>
  <si>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</si>
  <si>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</si>
  <si>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</si>
  <si>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</si>
  <si>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</si>
  <si>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</si>
  <si>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</si>
  <si>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</si>
  <si>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</si>
  <si>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</si>
  <si>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</si>
  <si>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</si>
  <si>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</si>
  <si>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</si>
  <si>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</si>
  <si>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</si>
  <si>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</si>
  <si>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</si>
  <si>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</si>
  <si>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</si>
  <si>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</si>
  <si>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</si>
  <si>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</si>
  <si>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</si>
  <si>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</si>
  <si>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</si>
  <si>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</si>
  <si>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</si>
  <si>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</si>
  <si>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</si>
  <si>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</si>
  <si>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</si>
  <si>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</si>
  <si>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</si>
  <si>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</si>
  <si>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</si>
  <si>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000 1 16 09000 00 0000 140</t>
  </si>
  <si>
    <t>000 1 16 09030 02 0000 140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</si>
  <si>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</si>
  <si>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</si>
  <si>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000 1 16 10100 00 0000 140</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</si>
  <si>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</si>
  <si>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</si>
  <si>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</si>
  <si>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</si>
  <si>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</si>
  <si>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000 2 02 25065 00 0000 150</t>
  </si>
  <si>
    <t>000 2 02 25065 02 0000 150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</si>
  <si>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</si>
  <si>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</si>
  <si>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</si>
  <si>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</si>
  <si>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</si>
  <si>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</si>
  <si>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</si>
  <si>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</si>
  <si>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</si>
  <si>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</si>
  <si>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</si>
  <si>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</si>
  <si>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</si>
  <si>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</si>
  <si>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000 2 02 45787 02 0000 150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</si>
  <si>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</si>
  <si>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000 2 19 25138 02 0000 150</t>
  </si>
  <si>
    <t>000 2 19 25201 02 0000 150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</si>
  <si>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</si>
  <si>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</si>
  <si>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</si>
  <si>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</si>
  <si>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</si>
  <si>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</si>
  <si>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</si>
  <si>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</si>
  <si>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</si>
  <si>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</si>
  <si>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</si>
  <si>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</si>
  <si>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000 2 02 25269 00 0000 150</t>
  </si>
  <si>
    <t>000 2 02 25269 02 0000 150</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</si>
  <si>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</si>
  <si>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</si>
  <si>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000 2 02 25786 00 0000 150</t>
  </si>
  <si>
    <t>000 2 02 25786 02 0000 150</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</si>
  <si>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</si>
  <si>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</si>
  <si>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</si>
  <si>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</si>
  <si>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</si>
  <si>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</si>
  <si>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</si>
  <si>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000 1 11 03000 00 0000 120</t>
  </si>
  <si>
    <t>000 1 11 03020 02 0000 120</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</si>
  <si>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</si>
  <si>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</si>
  <si>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000 1 16 07040 00 0000 140</t>
  </si>
  <si>
    <t>000 1 16 07040 02 0000 140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</si>
  <si>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</si>
  <si>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</si>
  <si>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</si>
  <si>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</si>
  <si>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</si>
  <si>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</si>
  <si>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000 2 02 25259 02 0000 150</t>
  </si>
  <si>
    <t>Субсидии бюджетам субъектов Российской Федерации на государственную поддержку стимулирования увеличения производства масличных культур</t>
  </si>
  <si>
    <t>Сведения о внесенных в течение 2022 года изменениях в закон Брянской области "Об областном бюджете на 2022 год и на плановый период 2023 и 2024 годы", в части доходов на 2022 год</t>
  </si>
  <si>
    <t>Сумма на 2022 год (закон 
от 13.12.2021 
№ 105-З, первоначальный)</t>
  </si>
  <si>
    <t>Сумма на 2022 год
(с учетом изменений)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</si>
  <si>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</si>
  <si>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000 1 08 07010 01 0000 110</t>
  </si>
  <si>
    <t>Государственная пошлина за государственную регистрацию политических партий и региональных отделений политических партий</t>
  </si>
  <si>
    <t>000 1 08 07120 01 0000 110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</si>
  <si>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</si>
  <si>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</si>
  <si>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</si>
  <si>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000 2 02 25589 02 0000 150</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</si>
  <si>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</si>
  <si>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000 2 02 45354 02 0000 150</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</si>
  <si>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</si>
  <si>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000 2 02 45358 02 0000 150</t>
  </si>
  <si>
    <t>000 1 16 02000 02 0000 140</t>
  </si>
  <si>
    <t>000 1 16 02010 02 0000 140</t>
  </si>
  <si>
    <t>Закон от 03.03.2022 № 16-З</t>
  </si>
  <si>
    <t>Закон от 27.06.2022 № 44-З</t>
  </si>
  <si>
    <t>Закон от 23.09.2022 № 64-З</t>
  </si>
  <si>
    <t>Закон от 22.12.2022 № 101-З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</si>
</sst>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6" formatCode="dd\.mm\.yyyy"/>
  </numFmts>
  <fonts count="61"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8"/>
      <color rgb="FF000000"/>
      <name val="Arial"/>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D9D9D9"/>
      </left>
      <right style="thin">
        <color rgb="FFD9D9D9"/>
      </right>
      <top/>
      <bottom style="thin">
        <color rgb="FFD9D9D9"/>
      </bottom>
      <diagonal/>
    </border>
  </borders>
  <cellStyleXfs count="866">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7">
      <alignment horizontal="left" wrapText="1" indent="2"/>
    </xf>
    <xf numFmtId="0" fontId="50" fillId="0" borderId="0"/>
    <xf numFmtId="0" fontId="51" fillId="0" borderId="0">
      <alignment horizontal="center" wrapText="1"/>
    </xf>
    <xf numFmtId="0" fontId="52" fillId="0" borderId="8"/>
    <xf numFmtId="0" fontId="52" fillId="0" borderId="0"/>
    <xf numFmtId="0" fontId="53" fillId="0" borderId="0"/>
    <xf numFmtId="0" fontId="51" fillId="0" borderId="0">
      <alignment horizontal="left" wrapText="1"/>
    </xf>
    <xf numFmtId="0" fontId="54" fillId="0" borderId="0"/>
    <xf numFmtId="0" fontId="52" fillId="0" borderId="9"/>
    <xf numFmtId="0" fontId="49" fillId="0" borderId="10">
      <alignment horizontal="center"/>
    </xf>
    <xf numFmtId="0" fontId="53" fillId="0" borderId="11"/>
    <xf numFmtId="0" fontId="49" fillId="0" borderId="0">
      <alignment horizontal="left"/>
    </xf>
    <xf numFmtId="0" fontId="55" fillId="0" borderId="0">
      <alignment horizontal="center" vertical="top"/>
    </xf>
    <xf numFmtId="49" fontId="56" fillId="0" borderId="12">
      <alignment horizontal="right"/>
    </xf>
    <xf numFmtId="49" fontId="53" fillId="0" borderId="13">
      <alignment horizontal="center"/>
    </xf>
    <xf numFmtId="0" fontId="53" fillId="0" borderId="14"/>
    <xf numFmtId="49" fontId="53" fillId="0" borderId="0"/>
    <xf numFmtId="49" fontId="49" fillId="0" borderId="0">
      <alignment horizontal="right"/>
    </xf>
    <xf numFmtId="0" fontId="49" fillId="0" borderId="0"/>
    <xf numFmtId="0" fontId="49" fillId="0" borderId="0">
      <alignment horizontal="center"/>
    </xf>
    <xf numFmtId="0" fontId="49" fillId="0" borderId="12">
      <alignment horizontal="right"/>
    </xf>
    <xf numFmtId="166" fontId="49" fillId="0" borderId="15">
      <alignment horizontal="center"/>
    </xf>
    <xf numFmtId="49" fontId="49" fillId="0" borderId="0"/>
    <xf numFmtId="0" fontId="49" fillId="0" borderId="0">
      <alignment horizontal="right"/>
    </xf>
    <xf numFmtId="0" fontId="49" fillId="0" borderId="16">
      <alignment horizontal="center"/>
    </xf>
    <xf numFmtId="0" fontId="49" fillId="0" borderId="8">
      <alignment wrapText="1"/>
    </xf>
    <xf numFmtId="49" fontId="49" fillId="0" borderId="17">
      <alignment horizontal="center"/>
    </xf>
    <xf numFmtId="0" fontId="49" fillId="0" borderId="18">
      <alignment wrapText="1"/>
    </xf>
    <xf numFmtId="49" fontId="49" fillId="0" borderId="15">
      <alignment horizontal="center"/>
    </xf>
    <xf numFmtId="0" fontId="49" fillId="0" borderId="19">
      <alignment horizontal="left"/>
    </xf>
    <xf numFmtId="49" fontId="49" fillId="0" borderId="19"/>
    <xf numFmtId="0" fontId="49" fillId="0" borderId="15">
      <alignment horizontal="center"/>
    </xf>
    <xf numFmtId="49" fontId="49" fillId="0" borderId="20">
      <alignment horizontal="center"/>
    </xf>
    <xf numFmtId="0" fontId="57" fillId="0" borderId="0"/>
    <xf numFmtId="0" fontId="57" fillId="0" borderId="21"/>
    <xf numFmtId="49" fontId="49" fillId="0" borderId="6">
      <alignment horizontal="center" vertical="center" wrapText="1"/>
    </xf>
    <xf numFmtId="49" fontId="49" fillId="0" borderId="10">
      <alignment horizontal="center" vertical="center" wrapText="1"/>
    </xf>
    <xf numFmtId="0" fontId="49" fillId="0" borderId="22">
      <alignment horizontal="left" wrapText="1"/>
    </xf>
    <xf numFmtId="49" fontId="49" fillId="0" borderId="23">
      <alignment horizontal="center" wrapText="1"/>
    </xf>
    <xf numFmtId="49" fontId="49" fillId="0" borderId="24">
      <alignment horizontal="center"/>
    </xf>
    <xf numFmtId="4" fontId="49" fillId="0" borderId="6">
      <alignment horizontal="right"/>
    </xf>
    <xf numFmtId="4" fontId="49" fillId="0" borderId="7">
      <alignment horizontal="right"/>
    </xf>
    <xf numFmtId="0" fontId="49" fillId="0" borderId="25">
      <alignment horizontal="left" wrapText="1"/>
    </xf>
    <xf numFmtId="0" fontId="49" fillId="0" borderId="26">
      <alignment horizontal="left" wrapText="1" indent="1"/>
    </xf>
    <xf numFmtId="49" fontId="49" fillId="0" borderId="27">
      <alignment horizontal="center" wrapText="1"/>
    </xf>
    <xf numFmtId="49" fontId="49" fillId="0" borderId="28">
      <alignment horizontal="center"/>
    </xf>
    <xf numFmtId="49" fontId="49" fillId="0" borderId="29">
      <alignment horizontal="center"/>
    </xf>
    <xf numFmtId="0" fontId="49" fillId="0" borderId="30">
      <alignment horizontal="left" wrapText="1" indent="1"/>
    </xf>
    <xf numFmtId="49" fontId="49" fillId="0" borderId="31">
      <alignment horizontal="center"/>
    </xf>
    <xf numFmtId="49" fontId="49" fillId="0" borderId="6">
      <alignment horizontal="center"/>
    </xf>
    <xf numFmtId="0" fontId="49" fillId="0" borderId="32">
      <alignment horizontal="left" wrapText="1" indent="2"/>
    </xf>
    <xf numFmtId="0" fontId="49" fillId="0" borderId="21"/>
    <xf numFmtId="0" fontId="49" fillId="3" borderId="21"/>
    <xf numFmtId="0" fontId="49" fillId="3" borderId="0"/>
    <xf numFmtId="0" fontId="49" fillId="0" borderId="0">
      <alignment horizontal="left" wrapText="1"/>
    </xf>
    <xf numFmtId="49" fontId="49" fillId="0" borderId="0">
      <alignment horizontal="center" wrapText="1"/>
    </xf>
    <xf numFmtId="49" fontId="49" fillId="0" borderId="0">
      <alignment horizontal="center"/>
    </xf>
    <xf numFmtId="0" fontId="49" fillId="0" borderId="8">
      <alignment horizontal="left"/>
    </xf>
    <xf numFmtId="49" fontId="49" fillId="0" borderId="8"/>
    <xf numFmtId="0" fontId="49" fillId="0" borderId="8"/>
    <xf numFmtId="0" fontId="53" fillId="0" borderId="8"/>
    <xf numFmtId="0" fontId="49" fillId="0" borderId="33">
      <alignment horizontal="left" wrapText="1"/>
    </xf>
    <xf numFmtId="49" fontId="49" fillId="0" borderId="24">
      <alignment horizontal="center" wrapText="1"/>
    </xf>
    <xf numFmtId="4" fontId="49" fillId="0" borderId="34">
      <alignment horizontal="right"/>
    </xf>
    <xf numFmtId="4" fontId="49" fillId="0" borderId="35">
      <alignment horizontal="right"/>
    </xf>
    <xf numFmtId="0" fontId="49" fillId="0" borderId="36">
      <alignment horizontal="left" wrapText="1"/>
    </xf>
    <xf numFmtId="49" fontId="49" fillId="0" borderId="31">
      <alignment horizontal="center" wrapText="1"/>
    </xf>
    <xf numFmtId="49" fontId="49" fillId="0" borderId="7">
      <alignment horizontal="center"/>
    </xf>
    <xf numFmtId="0" fontId="49" fillId="0" borderId="18"/>
    <xf numFmtId="0" fontId="49" fillId="0" borderId="37"/>
    <xf numFmtId="0" fontId="50" fillId="0" borderId="32">
      <alignment horizontal="left" wrapText="1"/>
    </xf>
    <xf numFmtId="0" fontId="49" fillId="0" borderId="38">
      <alignment horizontal="center" wrapText="1"/>
    </xf>
    <xf numFmtId="49" fontId="49" fillId="0" borderId="39">
      <alignment horizontal="center" wrapText="1"/>
    </xf>
    <xf numFmtId="4" fontId="49" fillId="0" borderId="24">
      <alignment horizontal="right"/>
    </xf>
    <xf numFmtId="4" fontId="49" fillId="0" borderId="40">
      <alignment horizontal="right"/>
    </xf>
    <xf numFmtId="0" fontId="50" fillId="0" borderId="15">
      <alignment horizontal="left" wrapText="1"/>
    </xf>
    <xf numFmtId="0" fontId="53" fillId="0" borderId="21"/>
    <xf numFmtId="0" fontId="49" fillId="0" borderId="0">
      <alignment horizontal="center" wrapText="1"/>
    </xf>
    <xf numFmtId="0" fontId="50" fillId="0" borderId="0">
      <alignment horizontal="center"/>
    </xf>
    <xf numFmtId="0" fontId="50" fillId="0" borderId="8"/>
    <xf numFmtId="49" fontId="49" fillId="0" borderId="8">
      <alignment horizontal="left"/>
    </xf>
    <xf numFmtId="0" fontId="49" fillId="0" borderId="26">
      <alignment horizontal="left" wrapText="1"/>
    </xf>
    <xf numFmtId="0" fontId="49" fillId="0" borderId="30">
      <alignment horizontal="left" wrapText="1"/>
    </xf>
    <xf numFmtId="0" fontId="53" fillId="0" borderId="28"/>
    <xf numFmtId="0" fontId="53" fillId="0" borderId="29"/>
    <xf numFmtId="0" fontId="49" fillId="0" borderId="33">
      <alignment horizontal="left" wrapText="1" indent="1"/>
    </xf>
    <xf numFmtId="49" fontId="49" fillId="0" borderId="41">
      <alignment horizontal="center" wrapText="1"/>
    </xf>
    <xf numFmtId="49" fontId="49" fillId="0" borderId="34">
      <alignment horizontal="center"/>
    </xf>
    <xf numFmtId="0" fontId="49" fillId="0" borderId="36">
      <alignment horizontal="left" wrapText="1" indent="1"/>
    </xf>
    <xf numFmtId="0" fontId="49" fillId="0" borderId="26">
      <alignment horizontal="left" wrapText="1" indent="2"/>
    </xf>
    <xf numFmtId="0" fontId="49" fillId="0" borderId="30">
      <alignment horizontal="left" wrapText="1" indent="2"/>
    </xf>
    <xf numFmtId="49" fontId="49" fillId="0" borderId="41">
      <alignment horizontal="center"/>
    </xf>
    <xf numFmtId="0" fontId="53" fillId="0" borderId="19"/>
    <xf numFmtId="0" fontId="50" fillId="0" borderId="42">
      <alignment horizontal="center" vertical="center" textRotation="90" wrapText="1"/>
    </xf>
    <xf numFmtId="0" fontId="49" fillId="0" borderId="6">
      <alignment horizontal="center" vertical="top" wrapText="1"/>
    </xf>
    <xf numFmtId="0" fontId="49" fillId="0" borderId="6">
      <alignment horizontal="center" vertical="top"/>
    </xf>
    <xf numFmtId="49" fontId="49" fillId="0" borderId="6">
      <alignment horizontal="center" vertical="top" wrapText="1"/>
    </xf>
    <xf numFmtId="0" fontId="50" fillId="0" borderId="43"/>
    <xf numFmtId="49" fontId="50" fillId="0" borderId="23">
      <alignment horizontal="center"/>
    </xf>
    <xf numFmtId="0" fontId="57" fillId="0" borderId="14"/>
    <xf numFmtId="49" fontId="58" fillId="0" borderId="44">
      <alignment horizontal="left" vertical="center" wrapText="1"/>
    </xf>
    <xf numFmtId="49" fontId="50" fillId="0" borderId="31">
      <alignment horizontal="center" vertical="center" wrapText="1"/>
    </xf>
    <xf numFmtId="49" fontId="49" fillId="0" borderId="45">
      <alignment horizontal="left" vertical="center" wrapText="1" indent="2"/>
    </xf>
    <xf numFmtId="49" fontId="49" fillId="0" borderId="27">
      <alignment horizontal="center" vertical="center" wrapText="1"/>
    </xf>
    <xf numFmtId="0" fontId="49" fillId="0" borderId="28"/>
    <xf numFmtId="4" fontId="49" fillId="0" borderId="28">
      <alignment horizontal="right"/>
    </xf>
    <xf numFmtId="4" fontId="49" fillId="0" borderId="29">
      <alignment horizontal="right"/>
    </xf>
    <xf numFmtId="49" fontId="49" fillId="0" borderId="46">
      <alignment horizontal="left" vertical="center" wrapText="1" indent="3"/>
    </xf>
    <xf numFmtId="49" fontId="49" fillId="0" borderId="41">
      <alignment horizontal="center" vertical="center" wrapText="1"/>
    </xf>
    <xf numFmtId="49" fontId="49" fillId="0" borderId="44">
      <alignment horizontal="left" vertical="center" wrapText="1" indent="3"/>
    </xf>
    <xf numFmtId="49" fontId="49" fillId="0" borderId="31">
      <alignment horizontal="center" vertical="center" wrapText="1"/>
    </xf>
    <xf numFmtId="49" fontId="49" fillId="0" borderId="47">
      <alignment horizontal="left" vertical="center" wrapText="1" indent="3"/>
    </xf>
    <xf numFmtId="0" fontId="58" fillId="0" borderId="43">
      <alignment horizontal="left" vertical="center" wrapText="1"/>
    </xf>
    <xf numFmtId="49" fontId="49" fillId="0" borderId="48">
      <alignment horizontal="center" vertical="center" wrapText="1"/>
    </xf>
    <xf numFmtId="4" fontId="49" fillId="0" borderId="10">
      <alignment horizontal="right"/>
    </xf>
    <xf numFmtId="4" fontId="49" fillId="0" borderId="49">
      <alignment horizontal="right"/>
    </xf>
    <xf numFmtId="0" fontId="50" fillId="0" borderId="19">
      <alignment horizontal="center" vertical="center" textRotation="90" wrapText="1"/>
    </xf>
    <xf numFmtId="49" fontId="49" fillId="0" borderId="19">
      <alignment horizontal="left" vertical="center" wrapText="1" indent="3"/>
    </xf>
    <xf numFmtId="49" fontId="49" fillId="0" borderId="21">
      <alignment horizontal="center" vertical="center" wrapText="1"/>
    </xf>
    <xf numFmtId="4" fontId="49" fillId="0" borderId="21">
      <alignment horizontal="right"/>
    </xf>
    <xf numFmtId="0" fontId="49" fillId="0" borderId="0">
      <alignment vertical="center"/>
    </xf>
    <xf numFmtId="49" fontId="49" fillId="0" borderId="0">
      <alignment horizontal="left" vertical="center" wrapText="1" indent="3"/>
    </xf>
    <xf numFmtId="49" fontId="49" fillId="0" borderId="0">
      <alignment horizontal="center" vertical="center" wrapText="1"/>
    </xf>
    <xf numFmtId="4" fontId="49" fillId="0" borderId="0">
      <alignment horizontal="right" shrinkToFit="1"/>
    </xf>
    <xf numFmtId="0" fontId="50" fillId="0" borderId="8">
      <alignment horizontal="center" vertical="center" textRotation="90" wrapText="1"/>
    </xf>
    <xf numFmtId="49" fontId="49" fillId="0" borderId="8">
      <alignment horizontal="left" vertical="center" wrapText="1" indent="3"/>
    </xf>
    <xf numFmtId="49" fontId="49" fillId="0" borderId="8">
      <alignment horizontal="center" vertical="center" wrapText="1"/>
    </xf>
    <xf numFmtId="4" fontId="49" fillId="0" borderId="8">
      <alignment horizontal="right"/>
    </xf>
    <xf numFmtId="49" fontId="50" fillId="0" borderId="23">
      <alignment horizontal="center" vertical="center" wrapText="1"/>
    </xf>
    <xf numFmtId="0" fontId="49" fillId="0" borderId="29"/>
    <xf numFmtId="0" fontId="50" fillId="0" borderId="19">
      <alignment horizontal="center" vertical="center" textRotation="90"/>
    </xf>
    <xf numFmtId="0" fontId="50" fillId="0" borderId="8">
      <alignment horizontal="center" vertical="center" textRotation="90"/>
    </xf>
    <xf numFmtId="0" fontId="50" fillId="0" borderId="42">
      <alignment horizontal="center" vertical="center" textRotation="90"/>
    </xf>
    <xf numFmtId="49" fontId="58" fillId="0" borderId="43">
      <alignment horizontal="left" vertical="center" wrapText="1"/>
    </xf>
    <xf numFmtId="0" fontId="50" fillId="0" borderId="6">
      <alignment horizontal="center" vertical="center" textRotation="90"/>
    </xf>
    <xf numFmtId="0" fontId="50" fillId="0" borderId="23">
      <alignment horizontal="center" vertical="center"/>
    </xf>
    <xf numFmtId="0" fontId="49" fillId="0" borderId="44">
      <alignment horizontal="left" vertical="center" wrapText="1"/>
    </xf>
    <xf numFmtId="0" fontId="49" fillId="0" borderId="27">
      <alignment horizontal="center" vertical="center"/>
    </xf>
    <xf numFmtId="0" fontId="49" fillId="0" borderId="41">
      <alignment horizontal="center" vertical="center"/>
    </xf>
    <xf numFmtId="0" fontId="49" fillId="0" borderId="31">
      <alignment horizontal="center" vertical="center"/>
    </xf>
    <xf numFmtId="0" fontId="49" fillId="0" borderId="47">
      <alignment horizontal="left" vertical="center" wrapText="1"/>
    </xf>
    <xf numFmtId="0" fontId="50" fillId="0" borderId="31">
      <alignment horizontal="center" vertical="center"/>
    </xf>
    <xf numFmtId="0" fontId="49" fillId="0" borderId="48">
      <alignment horizontal="center" vertical="center"/>
    </xf>
    <xf numFmtId="49" fontId="50" fillId="0" borderId="23">
      <alignment horizontal="center" vertical="center"/>
    </xf>
    <xf numFmtId="49" fontId="49" fillId="0" borderId="44">
      <alignment horizontal="left" vertical="center" wrapText="1"/>
    </xf>
    <xf numFmtId="49" fontId="49" fillId="0" borderId="27">
      <alignment horizontal="center" vertical="center"/>
    </xf>
    <xf numFmtId="49" fontId="49" fillId="0" borderId="41">
      <alignment horizontal="center" vertical="center"/>
    </xf>
    <xf numFmtId="49" fontId="49" fillId="0" borderId="31">
      <alignment horizontal="center" vertical="center"/>
    </xf>
    <xf numFmtId="49" fontId="49" fillId="0" borderId="47">
      <alignment horizontal="left" vertical="center" wrapText="1"/>
    </xf>
    <xf numFmtId="49" fontId="49" fillId="0" borderId="48">
      <alignment horizontal="center" vertical="center"/>
    </xf>
    <xf numFmtId="49" fontId="49" fillId="0" borderId="8">
      <alignment horizontal="center" wrapText="1"/>
    </xf>
    <xf numFmtId="0" fontId="49" fillId="0" borderId="8">
      <alignment horizontal="center"/>
    </xf>
    <xf numFmtId="49" fontId="49" fillId="0" borderId="0">
      <alignment horizontal="left"/>
    </xf>
    <xf numFmtId="0" fontId="49" fillId="0" borderId="19">
      <alignment horizontal="center"/>
    </xf>
    <xf numFmtId="49" fontId="49"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7" fillId="0" borderId="0"/>
    <xf numFmtId="0" fontId="57" fillId="0" borderId="0"/>
    <xf numFmtId="0" fontId="53" fillId="4" borderId="0"/>
    <xf numFmtId="0" fontId="57" fillId="0" borderId="0"/>
    <xf numFmtId="49" fontId="49" fillId="0" borderId="34">
      <alignment horizontal="center"/>
    </xf>
    <xf numFmtId="0" fontId="18" fillId="0" borderId="64">
      <alignment horizontal="left" vertical="top" wrapText="1"/>
    </xf>
  </cellStyleXfs>
  <cellXfs count="30">
    <xf numFmtId="0" fontId="0" fillId="0" borderId="0" xfId="0"/>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49"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cellXfs>
  <cellStyles count="866">
    <cellStyle name="br" xfId="174"/>
    <cellStyle name="col" xfId="173"/>
    <cellStyle name="ex73" xfId="865"/>
    <cellStyle name="style0" xfId="175"/>
    <cellStyle name="style0 2" xfId="515"/>
    <cellStyle name="style0 3" xfId="696"/>
    <cellStyle name="style0 4" xfId="860"/>
    <cellStyle name="td" xfId="176"/>
    <cellStyle name="td 2" xfId="514"/>
    <cellStyle name="td 3" xfId="697"/>
    <cellStyle name="td 4" xfId="861"/>
    <cellStyle name="tr" xfId="172"/>
    <cellStyle name="xl100" xfId="91"/>
    <cellStyle name="xl100 2" xfId="242"/>
    <cellStyle name="xl100 3" xfId="382"/>
    <cellStyle name="xl100 4" xfId="581"/>
    <cellStyle name="xl100 5" xfId="779"/>
    <cellStyle name="xl101" xfId="97"/>
    <cellStyle name="xl101 2" xfId="247"/>
    <cellStyle name="xl101 3" xfId="388"/>
    <cellStyle name="xl101 4" xfId="586"/>
    <cellStyle name="xl101 5" xfId="785"/>
    <cellStyle name="xl102" xfId="93"/>
    <cellStyle name="xl102 2" xfId="257"/>
    <cellStyle name="xl102 3" xfId="516"/>
    <cellStyle name="xl102 4" xfId="596"/>
    <cellStyle name="xl102 5" xfId="781"/>
    <cellStyle name="xl103" xfId="101"/>
    <cellStyle name="xl103 2" xfId="261"/>
    <cellStyle name="xl103 3" xfId="509"/>
    <cellStyle name="xl103 4" xfId="600"/>
    <cellStyle name="xl103 5" xfId="789"/>
    <cellStyle name="xl104" xfId="104"/>
    <cellStyle name="xl104 2" xfId="269"/>
    <cellStyle name="xl104 3" xfId="471"/>
    <cellStyle name="xl104 4" xfId="608"/>
    <cellStyle name="xl104 5" xfId="792"/>
    <cellStyle name="xl105" xfId="89"/>
    <cellStyle name="xl105 2" xfId="264"/>
    <cellStyle name="xl105 3" xfId="446"/>
    <cellStyle name="xl105 4" xfId="603"/>
    <cellStyle name="xl105 5" xfId="777"/>
    <cellStyle name="xl106" xfId="92"/>
    <cellStyle name="xl106 2" xfId="272"/>
    <cellStyle name="xl106 3" xfId="506"/>
    <cellStyle name="xl106 4" xfId="611"/>
    <cellStyle name="xl106 5" xfId="780"/>
    <cellStyle name="xl107" xfId="98"/>
    <cellStyle name="xl107 2" xfId="275"/>
    <cellStyle name="xl107 3" xfId="508"/>
    <cellStyle name="xl107 4" xfId="614"/>
    <cellStyle name="xl107 5" xfId="786"/>
    <cellStyle name="xl108" xfId="103"/>
    <cellStyle name="xl108 2" xfId="259"/>
    <cellStyle name="xl108 3" xfId="474"/>
    <cellStyle name="xl108 4" xfId="598"/>
    <cellStyle name="xl108 5" xfId="791"/>
    <cellStyle name="xl109" xfId="90"/>
    <cellStyle name="xl109 2" xfId="262"/>
    <cellStyle name="xl109 3" xfId="455"/>
    <cellStyle name="xl109 4" xfId="601"/>
    <cellStyle name="xl109 5" xfId="778"/>
    <cellStyle name="xl110" xfId="99"/>
    <cellStyle name="xl110 2" xfId="270"/>
    <cellStyle name="xl110 3" xfId="434"/>
    <cellStyle name="xl110 4" xfId="609"/>
    <cellStyle name="xl110 5" xfId="787"/>
    <cellStyle name="xl111" xfId="100"/>
    <cellStyle name="xl111 2" xfId="274"/>
    <cellStyle name="xl111 3" xfId="511"/>
    <cellStyle name="xl111 4" xfId="613"/>
    <cellStyle name="xl111 5" xfId="788"/>
    <cellStyle name="xl112" xfId="94"/>
    <cellStyle name="xl112 2" xfId="260"/>
    <cellStyle name="xl112 3" xfId="435"/>
    <cellStyle name="xl112 4" xfId="599"/>
    <cellStyle name="xl112 5" xfId="782"/>
    <cellStyle name="xl113" xfId="102"/>
    <cellStyle name="xl113 2" xfId="263"/>
    <cellStyle name="xl113 3" xfId="488"/>
    <cellStyle name="xl113 4" xfId="602"/>
    <cellStyle name="xl113 5" xfId="790"/>
    <cellStyle name="xl114" xfId="95"/>
    <cellStyle name="xl114 2" xfId="265"/>
    <cellStyle name="xl114 3" xfId="485"/>
    <cellStyle name="xl114 4" xfId="604"/>
    <cellStyle name="xl114 5" xfId="783"/>
    <cellStyle name="xl115" xfId="96"/>
    <cellStyle name="xl115 2" xfId="271"/>
    <cellStyle name="xl115 3" xfId="504"/>
    <cellStyle name="xl115 4" xfId="610"/>
    <cellStyle name="xl115 5" xfId="784"/>
    <cellStyle name="xl116" xfId="105"/>
    <cellStyle name="xl116 2" xfId="266"/>
    <cellStyle name="xl116 3" xfId="480"/>
    <cellStyle name="xl116 4" xfId="605"/>
    <cellStyle name="xl116 5" xfId="793"/>
    <cellStyle name="xl117" xfId="128"/>
    <cellStyle name="xl117 2" xfId="273"/>
    <cellStyle name="xl117 3" xfId="503"/>
    <cellStyle name="xl117 4" xfId="612"/>
    <cellStyle name="xl117 5" xfId="816"/>
    <cellStyle name="xl118" xfId="132"/>
    <cellStyle name="xl118 2" xfId="267"/>
    <cellStyle name="xl118 3" xfId="476"/>
    <cellStyle name="xl118 4" xfId="606"/>
    <cellStyle name="xl118 5" xfId="820"/>
    <cellStyle name="xl119" xfId="136"/>
    <cellStyle name="xl119 2" xfId="268"/>
    <cellStyle name="xl119 3" xfId="473"/>
    <cellStyle name="xl119 4" xfId="607"/>
    <cellStyle name="xl119 5" xfId="824"/>
    <cellStyle name="xl120" xfId="142"/>
    <cellStyle name="xl120 2" xfId="277"/>
    <cellStyle name="xl120 3" xfId="502"/>
    <cellStyle name="xl120 4" xfId="616"/>
    <cellStyle name="xl120 5" xfId="830"/>
    <cellStyle name="xl121" xfId="143"/>
    <cellStyle name="xl121 2" xfId="301"/>
    <cellStyle name="xl121 3" xfId="468"/>
    <cellStyle name="xl121 4" xfId="640"/>
    <cellStyle name="xl121 5" xfId="831"/>
    <cellStyle name="xl122" xfId="144"/>
    <cellStyle name="xl122 2" xfId="305"/>
    <cellStyle name="xl122 3" xfId="453"/>
    <cellStyle name="xl122 4" xfId="644"/>
    <cellStyle name="xl122 5" xfId="832"/>
    <cellStyle name="xl123" xfId="146"/>
    <cellStyle name="xl123 2" xfId="309"/>
    <cellStyle name="xl123 3" xfId="441"/>
    <cellStyle name="xl123 4" xfId="648"/>
    <cellStyle name="xl123 5" xfId="834"/>
    <cellStyle name="xl124" xfId="167"/>
    <cellStyle name="xl124 2" xfId="326"/>
    <cellStyle name="xl124 3" xfId="437"/>
    <cellStyle name="xl124 4" xfId="665"/>
    <cellStyle name="xl124 5" xfId="855"/>
    <cellStyle name="xl125" xfId="170"/>
    <cellStyle name="xl125 2" xfId="328"/>
    <cellStyle name="xl125 3" xfId="510"/>
    <cellStyle name="xl125 4" xfId="667"/>
    <cellStyle name="xl125 5" xfId="858"/>
    <cellStyle name="xl126" xfId="106"/>
    <cellStyle name="xl126 2" xfId="329"/>
    <cellStyle name="xl126 3" xfId="507"/>
    <cellStyle name="xl126 4" xfId="668"/>
    <cellStyle name="xl126 5" xfId="794"/>
    <cellStyle name="xl127" xfId="109"/>
    <cellStyle name="xl127 2" xfId="276"/>
    <cellStyle name="xl127 3" xfId="505"/>
    <cellStyle name="xl127 4" xfId="615"/>
    <cellStyle name="xl127 5" xfId="797"/>
    <cellStyle name="xl128" xfId="112"/>
    <cellStyle name="xl128 2" xfId="334"/>
    <cellStyle name="xl128 3" xfId="481"/>
    <cellStyle name="xl128 4" xfId="673"/>
    <cellStyle name="xl128 5" xfId="800"/>
    <cellStyle name="xl129" xfId="114"/>
    <cellStyle name="xl129 2" xfId="352"/>
    <cellStyle name="xl129 3" xfId="427"/>
    <cellStyle name="xl129 4" xfId="691"/>
    <cellStyle name="xl129 5" xfId="802"/>
    <cellStyle name="xl130" xfId="119"/>
    <cellStyle name="xl130 2" xfId="355"/>
    <cellStyle name="xl130 3" xfId="416"/>
    <cellStyle name="xl130 4" xfId="694"/>
    <cellStyle name="xl130 5" xfId="807"/>
    <cellStyle name="xl131" xfId="121"/>
    <cellStyle name="xl131 2" xfId="278"/>
    <cellStyle name="xl131 3" xfId="487"/>
    <cellStyle name="xl131 4" xfId="617"/>
    <cellStyle name="xl131 5" xfId="809"/>
    <cellStyle name="xl132" xfId="123"/>
    <cellStyle name="xl132 2" xfId="282"/>
    <cellStyle name="xl132 3" xfId="463"/>
    <cellStyle name="xl132 4" xfId="621"/>
    <cellStyle name="xl132 5" xfId="811"/>
    <cellStyle name="xl133" xfId="124"/>
    <cellStyle name="xl133 2" xfId="285"/>
    <cellStyle name="xl133 3" xfId="444"/>
    <cellStyle name="xl133 4" xfId="624"/>
    <cellStyle name="xl133 5" xfId="812"/>
    <cellStyle name="xl134" xfId="129"/>
    <cellStyle name="xl134 2" xfId="287"/>
    <cellStyle name="xl134 3" xfId="501"/>
    <cellStyle name="xl134 4" xfId="626"/>
    <cellStyle name="xl134 5" xfId="817"/>
    <cellStyle name="xl135" xfId="133"/>
    <cellStyle name="xl135 2" xfId="292"/>
    <cellStyle name="xl135 3" xfId="496"/>
    <cellStyle name="xl135 4" xfId="631"/>
    <cellStyle name="xl135 5" xfId="821"/>
    <cellStyle name="xl136" xfId="137"/>
    <cellStyle name="xl136 2" xfId="294"/>
    <cellStyle name="xl136 3" xfId="494"/>
    <cellStyle name="xl136 4" xfId="633"/>
    <cellStyle name="xl136 5" xfId="825"/>
    <cellStyle name="xl137" xfId="145"/>
    <cellStyle name="xl137 2" xfId="296"/>
    <cellStyle name="xl137 3" xfId="492"/>
    <cellStyle name="xl137 4" xfId="635"/>
    <cellStyle name="xl137 5" xfId="833"/>
    <cellStyle name="xl138" xfId="148"/>
    <cellStyle name="xl138 2" xfId="297"/>
    <cellStyle name="xl138 3" xfId="491"/>
    <cellStyle name="xl138 4" xfId="636"/>
    <cellStyle name="xl138 5" xfId="836"/>
    <cellStyle name="xl139" xfId="152"/>
    <cellStyle name="xl139 2" xfId="302"/>
    <cellStyle name="xl139 3" xfId="466"/>
    <cellStyle name="xl139 4" xfId="641"/>
    <cellStyle name="xl139 5" xfId="840"/>
    <cellStyle name="xl140" xfId="156"/>
    <cellStyle name="xl140 2" xfId="306"/>
    <cellStyle name="xl140 3" xfId="450"/>
    <cellStyle name="xl140 4" xfId="645"/>
    <cellStyle name="xl140 5" xfId="844"/>
    <cellStyle name="xl141" xfId="160"/>
    <cellStyle name="xl141 2" xfId="310"/>
    <cellStyle name="xl141 3" xfId="438"/>
    <cellStyle name="xl141 4" xfId="649"/>
    <cellStyle name="xl141 5" xfId="848"/>
    <cellStyle name="xl142" xfId="110"/>
    <cellStyle name="xl142 2" xfId="314"/>
    <cellStyle name="xl142 3" xfId="475"/>
    <cellStyle name="xl142 4" xfId="653"/>
    <cellStyle name="xl142 5" xfId="798"/>
    <cellStyle name="xl143" xfId="113"/>
    <cellStyle name="xl143 2" xfId="317"/>
    <cellStyle name="xl143 3" xfId="465"/>
    <cellStyle name="xl143 4" xfId="656"/>
    <cellStyle name="xl143 5" xfId="801"/>
    <cellStyle name="xl144" xfId="115"/>
    <cellStyle name="xl144 2" xfId="320"/>
    <cellStyle name="xl144 3" xfId="452"/>
    <cellStyle name="xl144 4" xfId="659"/>
    <cellStyle name="xl144 5" xfId="803"/>
    <cellStyle name="xl145" xfId="120"/>
    <cellStyle name="xl145 2" xfId="322"/>
    <cellStyle name="xl145 3" xfId="449"/>
    <cellStyle name="xl145 4" xfId="661"/>
    <cellStyle name="xl145 5" xfId="808"/>
    <cellStyle name="xl146" xfId="122"/>
    <cellStyle name="xl146 2" xfId="323"/>
    <cellStyle name="xl146 3" xfId="447"/>
    <cellStyle name="xl146 4" xfId="662"/>
    <cellStyle name="xl146 5" xfId="810"/>
    <cellStyle name="xl147" xfId="125"/>
    <cellStyle name="xl147 2" xfId="335"/>
    <cellStyle name="xl147 3" xfId="464"/>
    <cellStyle name="xl147 4" xfId="674"/>
    <cellStyle name="xl147 5" xfId="813"/>
    <cellStyle name="xl148" xfId="130"/>
    <cellStyle name="xl148 2" xfId="283"/>
    <cellStyle name="xl148 3" xfId="459"/>
    <cellStyle name="xl148 4" xfId="622"/>
    <cellStyle name="xl148 5" xfId="818"/>
    <cellStyle name="xl149" xfId="134"/>
    <cellStyle name="xl149 2" xfId="286"/>
    <cellStyle name="xl149 3" xfId="436"/>
    <cellStyle name="xl149 4" xfId="625"/>
    <cellStyle name="xl149 5" xfId="822"/>
    <cellStyle name="xl150" xfId="138"/>
    <cellStyle name="xl150 2" xfId="288"/>
    <cellStyle name="xl150 3" xfId="500"/>
    <cellStyle name="xl150 4" xfId="627"/>
    <cellStyle name="xl150 5" xfId="826"/>
    <cellStyle name="xl151" xfId="140"/>
    <cellStyle name="xl151 2" xfId="293"/>
    <cellStyle name="xl151 3" xfId="495"/>
    <cellStyle name="xl151 4" xfId="632"/>
    <cellStyle name="xl151 5" xfId="828"/>
    <cellStyle name="xl152" xfId="147"/>
    <cellStyle name="xl152 2" xfId="295"/>
    <cellStyle name="xl152 3" xfId="493"/>
    <cellStyle name="xl152 4" xfId="634"/>
    <cellStyle name="xl152 5" xfId="835"/>
    <cellStyle name="xl153" xfId="149"/>
    <cellStyle name="xl153 2" xfId="298"/>
    <cellStyle name="xl153 3" xfId="486"/>
    <cellStyle name="xl153 4" xfId="637"/>
    <cellStyle name="xl153 5" xfId="837"/>
    <cellStyle name="xl154" xfId="150"/>
    <cellStyle name="xl154 2" xfId="303"/>
    <cellStyle name="xl154 3" xfId="462"/>
    <cellStyle name="xl154 4" xfId="642"/>
    <cellStyle name="xl154 5" xfId="838"/>
    <cellStyle name="xl155" xfId="151"/>
    <cellStyle name="xl155 2" xfId="307"/>
    <cellStyle name="xl155 3" xfId="448"/>
    <cellStyle name="xl155 4" xfId="646"/>
    <cellStyle name="xl155 5" xfId="839"/>
    <cellStyle name="xl156" xfId="153"/>
    <cellStyle name="xl156 2" xfId="311"/>
    <cellStyle name="xl156 3" xfId="490"/>
    <cellStyle name="xl156 4" xfId="650"/>
    <cellStyle name="xl156 5" xfId="841"/>
    <cellStyle name="xl157" xfId="154"/>
    <cellStyle name="xl157 2" xfId="313"/>
    <cellStyle name="xl157 3" xfId="477"/>
    <cellStyle name="xl157 4" xfId="652"/>
    <cellStyle name="xl157 5" xfId="842"/>
    <cellStyle name="xl158" xfId="155"/>
    <cellStyle name="xl158 2" xfId="315"/>
    <cellStyle name="xl158 3" xfId="472"/>
    <cellStyle name="xl158 4" xfId="654"/>
    <cellStyle name="xl158 5" xfId="843"/>
    <cellStyle name="xl159" xfId="157"/>
    <cellStyle name="xl159 2" xfId="324"/>
    <cellStyle name="xl159 3" xfId="442"/>
    <cellStyle name="xl159 4" xfId="663"/>
    <cellStyle name="xl159 5" xfId="845"/>
    <cellStyle name="xl160" xfId="158"/>
    <cellStyle name="xl160 2" xfId="331"/>
    <cellStyle name="xl160 3" xfId="431"/>
    <cellStyle name="xl160 4" xfId="670"/>
    <cellStyle name="xl160 5" xfId="846"/>
    <cellStyle name="xl161" xfId="159"/>
    <cellStyle name="xl161 2" xfId="336"/>
    <cellStyle name="xl161 3" xfId="460"/>
    <cellStyle name="xl161 4" xfId="675"/>
    <cellStyle name="xl161 5" xfId="847"/>
    <cellStyle name="xl162" xfId="161"/>
    <cellStyle name="xl162 2" xfId="337"/>
    <cellStyle name="xl162 3" xfId="456"/>
    <cellStyle name="xl162 4" xfId="676"/>
    <cellStyle name="xl162 5" xfId="849"/>
    <cellStyle name="xl163" xfId="108"/>
    <cellStyle name="xl163 2" xfId="338"/>
    <cellStyle name="xl163 3" xfId="432"/>
    <cellStyle name="xl163 4" xfId="677"/>
    <cellStyle name="xl163 5" xfId="796"/>
    <cellStyle name="xl164" xfId="116"/>
    <cellStyle name="xl164 2" xfId="339"/>
    <cellStyle name="xl164 3" xfId="423"/>
    <cellStyle name="xl164 4" xfId="678"/>
    <cellStyle name="xl164 5" xfId="804"/>
    <cellStyle name="xl165" xfId="126"/>
    <cellStyle name="xl165 2" xfId="340"/>
    <cellStyle name="xl165 3" xfId="422"/>
    <cellStyle name="xl165 4" xfId="679"/>
    <cellStyle name="xl165 5" xfId="814"/>
    <cellStyle name="xl166" xfId="131"/>
    <cellStyle name="xl166 2" xfId="341"/>
    <cellStyle name="xl166 3" xfId="428"/>
    <cellStyle name="xl166 4" xfId="680"/>
    <cellStyle name="xl166 5" xfId="819"/>
    <cellStyle name="xl167" xfId="135"/>
    <cellStyle name="xl167 2" xfId="342"/>
    <cellStyle name="xl167 3" xfId="421"/>
    <cellStyle name="xl167 4" xfId="681"/>
    <cellStyle name="xl167 5" xfId="823"/>
    <cellStyle name="xl168" xfId="139"/>
    <cellStyle name="xl168 2" xfId="343"/>
    <cellStyle name="xl168 3" xfId="426"/>
    <cellStyle name="xl168 4" xfId="682"/>
    <cellStyle name="xl168 5" xfId="827"/>
    <cellStyle name="xl169" xfId="162"/>
    <cellStyle name="xl169 2" xfId="344"/>
    <cellStyle name="xl169 3" xfId="420"/>
    <cellStyle name="xl169 4" xfId="683"/>
    <cellStyle name="xl169 5" xfId="850"/>
    <cellStyle name="xl170" xfId="165"/>
    <cellStyle name="xl170 2" xfId="345"/>
    <cellStyle name="xl170 3" xfId="418"/>
    <cellStyle name="xl170 4" xfId="684"/>
    <cellStyle name="xl170 5" xfId="853"/>
    <cellStyle name="xl171" xfId="168"/>
    <cellStyle name="xl171 2" xfId="346"/>
    <cellStyle name="xl171 3" xfId="415"/>
    <cellStyle name="xl171 4" xfId="685"/>
    <cellStyle name="xl171 5" xfId="856"/>
    <cellStyle name="xl172" xfId="171"/>
    <cellStyle name="xl172 2" xfId="281"/>
    <cellStyle name="xl172 3" xfId="467"/>
    <cellStyle name="xl172 4" xfId="620"/>
    <cellStyle name="xl172 5" xfId="859"/>
    <cellStyle name="xl173" xfId="163"/>
    <cellStyle name="xl173 2" xfId="289"/>
    <cellStyle name="xl173 3" xfId="499"/>
    <cellStyle name="xl173 4" xfId="628"/>
    <cellStyle name="xl173 5" xfId="851"/>
    <cellStyle name="xl174" xfId="166"/>
    <cellStyle name="xl174 2" xfId="299"/>
    <cellStyle name="xl174 3" xfId="479"/>
    <cellStyle name="xl174 4" xfId="638"/>
    <cellStyle name="xl174 5" xfId="854"/>
    <cellStyle name="xl175" xfId="164"/>
    <cellStyle name="xl175 2" xfId="304"/>
    <cellStyle name="xl175 3" xfId="458"/>
    <cellStyle name="xl175 4" xfId="643"/>
    <cellStyle name="xl175 5" xfId="852"/>
    <cellStyle name="xl176" xfId="117"/>
    <cellStyle name="xl176 2" xfId="308"/>
    <cellStyle name="xl176 3" xfId="443"/>
    <cellStyle name="xl176 4" xfId="647"/>
    <cellStyle name="xl176 5" xfId="805"/>
    <cellStyle name="xl177" xfId="107"/>
    <cellStyle name="xl177 2" xfId="312"/>
    <cellStyle name="xl177 3" xfId="478"/>
    <cellStyle name="xl177 4" xfId="651"/>
    <cellStyle name="xl177 5" xfId="795"/>
    <cellStyle name="xl178" xfId="118"/>
    <cellStyle name="xl178 2" xfId="327"/>
    <cellStyle name="xl178 3" xfId="433"/>
    <cellStyle name="xl178 4" xfId="666"/>
    <cellStyle name="xl178 5" xfId="806"/>
    <cellStyle name="xl179" xfId="127"/>
    <cellStyle name="xl179 2" xfId="290"/>
    <cellStyle name="xl179 3" xfId="498"/>
    <cellStyle name="xl179 4" xfId="629"/>
    <cellStyle name="xl179 5" xfId="815"/>
    <cellStyle name="xl180" xfId="141"/>
    <cellStyle name="xl180 2" xfId="332"/>
    <cellStyle name="xl180 3" xfId="484"/>
    <cellStyle name="xl180 4" xfId="671"/>
    <cellStyle name="xl180 5" xfId="829"/>
    <cellStyle name="xl181" xfId="169"/>
    <cellStyle name="xl181 2" xfId="347"/>
    <cellStyle name="xl181 3" xfId="429"/>
    <cellStyle name="xl181 4" xfId="686"/>
    <cellStyle name="xl181 5" xfId="857"/>
    <cellStyle name="xl182" xfId="111"/>
    <cellStyle name="xl182 2" xfId="350"/>
    <cellStyle name="xl182 3" xfId="414"/>
    <cellStyle name="xl182 4" xfId="689"/>
    <cellStyle name="xl182 5" xfId="799"/>
    <cellStyle name="xl183" xfId="353"/>
    <cellStyle name="xl183 2" xfId="419"/>
    <cellStyle name="xl183 3" xfId="692"/>
    <cellStyle name="xl184" xfId="356"/>
    <cellStyle name="xl184 2" xfId="412"/>
    <cellStyle name="xl184 3" xfId="695"/>
    <cellStyle name="xl185" xfId="348"/>
    <cellStyle name="xl185 2" xfId="425"/>
    <cellStyle name="xl185 3" xfId="687"/>
    <cellStyle name="xl186" xfId="351"/>
    <cellStyle name="xl186 2" xfId="430"/>
    <cellStyle name="xl186 3" xfId="690"/>
    <cellStyle name="xl187" xfId="349"/>
    <cellStyle name="xl187 2" xfId="417"/>
    <cellStyle name="xl187 3" xfId="688"/>
    <cellStyle name="xl188" xfId="279"/>
    <cellStyle name="xl188 2" xfId="445"/>
    <cellStyle name="xl188 3" xfId="618"/>
    <cellStyle name="xl189" xfId="316"/>
    <cellStyle name="xl189 2" xfId="469"/>
    <cellStyle name="xl189 3" xfId="655"/>
    <cellStyle name="xl190" xfId="318"/>
    <cellStyle name="xl190 2" xfId="461"/>
    <cellStyle name="xl190 3" xfId="657"/>
    <cellStyle name="xl191" xfId="321"/>
    <cellStyle name="xl191 2" xfId="451"/>
    <cellStyle name="xl191 3" xfId="660"/>
    <cellStyle name="xl192" xfId="325"/>
    <cellStyle name="xl192 2" xfId="440"/>
    <cellStyle name="xl192 3" xfId="664"/>
    <cellStyle name="xl193" xfId="330"/>
    <cellStyle name="xl193 2" xfId="489"/>
    <cellStyle name="xl193 3" xfId="669"/>
    <cellStyle name="xl194" xfId="291"/>
    <cellStyle name="xl194 2" xfId="497"/>
    <cellStyle name="xl194 3" xfId="630"/>
    <cellStyle name="xl195" xfId="333"/>
    <cellStyle name="xl195 2" xfId="483"/>
    <cellStyle name="xl195 3" xfId="672"/>
    <cellStyle name="xl196" xfId="300"/>
    <cellStyle name="xl196 2" xfId="470"/>
    <cellStyle name="xl196 3" xfId="639"/>
    <cellStyle name="xl197" xfId="354"/>
    <cellStyle name="xl197 2" xfId="424"/>
    <cellStyle name="xl197 3" xfId="693"/>
    <cellStyle name="xl198" xfId="280"/>
    <cellStyle name="xl198 2" xfId="482"/>
    <cellStyle name="xl198 3" xfId="619"/>
    <cellStyle name="xl199" xfId="319"/>
    <cellStyle name="xl199 2" xfId="457"/>
    <cellStyle name="xl199 3" xfId="658"/>
    <cellStyle name="xl200" xfId="284"/>
    <cellStyle name="xl200 2" xfId="454"/>
    <cellStyle name="xl200 3" xfId="623"/>
    <cellStyle name="xl21" xfId="177"/>
    <cellStyle name="xl21 2" xfId="512"/>
    <cellStyle name="xl21 3" xfId="698"/>
    <cellStyle name="xl21 4" xfId="862"/>
    <cellStyle name="xl22" xfId="13"/>
    <cellStyle name="xl22 2" xfId="411"/>
    <cellStyle name="xl22 3" xfId="518"/>
    <cellStyle name="xl22 4" xfId="701"/>
    <cellStyle name="xl23" xfId="19"/>
    <cellStyle name="xl23 2" xfId="400"/>
    <cellStyle name="xl23 3" xfId="525"/>
    <cellStyle name="xl23 4" xfId="707"/>
    <cellStyle name="xl24" xfId="23"/>
    <cellStyle name="xl24 2" xfId="403"/>
    <cellStyle name="xl24 3" xfId="529"/>
    <cellStyle name="xl24 4" xfId="711"/>
    <cellStyle name="xl25" xfId="30"/>
    <cellStyle name="xl25 2" xfId="387"/>
    <cellStyle name="xl25 3" xfId="536"/>
    <cellStyle name="xl25 4" xfId="718"/>
    <cellStyle name="xl26" xfId="1"/>
    <cellStyle name="xl26 2" xfId="45"/>
    <cellStyle name="xl26 2 2" xfId="733"/>
    <cellStyle name="xl26 3" xfId="409"/>
    <cellStyle name="xl26 4" xfId="524"/>
    <cellStyle name="xl27" xfId="17"/>
    <cellStyle name="xl27 2" xfId="401"/>
    <cellStyle name="xl27 3" xfId="522"/>
    <cellStyle name="xl27 4" xfId="705"/>
    <cellStyle name="xl28" xfId="47"/>
    <cellStyle name="xl28 2" xfId="201"/>
    <cellStyle name="xl28 3" xfId="552"/>
    <cellStyle name="xl28 4" xfId="735"/>
    <cellStyle name="xl29" xfId="49"/>
    <cellStyle name="xl29 2" xfId="358"/>
    <cellStyle name="xl29 3" xfId="556"/>
    <cellStyle name="xl29 4" xfId="737"/>
    <cellStyle name="xl30" xfId="55"/>
    <cellStyle name="xl30 2" xfId="186"/>
    <cellStyle name="xl30 3" xfId="563"/>
    <cellStyle name="xl30 4" xfId="743"/>
    <cellStyle name="xl31" xfId="11"/>
    <cellStyle name="xl31 2" xfId="394"/>
    <cellStyle name="xl31 3" xfId="570"/>
    <cellStyle name="xl31 4" xfId="700"/>
    <cellStyle name="xl32" xfId="178"/>
    <cellStyle name="xl32 2" xfId="513"/>
    <cellStyle name="xl32 3" xfId="699"/>
    <cellStyle name="xl32 4" xfId="863"/>
    <cellStyle name="xl33" xfId="24"/>
    <cellStyle name="xl33 2" xfId="396"/>
    <cellStyle name="xl33 3" xfId="530"/>
    <cellStyle name="xl33 4" xfId="712"/>
    <cellStyle name="xl34" xfId="2"/>
    <cellStyle name="xl34 2" xfId="41"/>
    <cellStyle name="xl34 2 2" xfId="729"/>
    <cellStyle name="xl34 3" xfId="183"/>
    <cellStyle name="xl34 4" xfId="547"/>
    <cellStyle name="xl35" xfId="50"/>
    <cellStyle name="xl35 2" xfId="361"/>
    <cellStyle name="xl35 3" xfId="557"/>
    <cellStyle name="xl35 4" xfId="738"/>
    <cellStyle name="xl36" xfId="56"/>
    <cellStyle name="xl36 2" xfId="224"/>
    <cellStyle name="xl36 3" xfId="564"/>
    <cellStyle name="xl36 4" xfId="744"/>
    <cellStyle name="xl37" xfId="60"/>
    <cellStyle name="xl37 2" xfId="377"/>
    <cellStyle name="xl37 3" xfId="571"/>
    <cellStyle name="xl37 4" xfId="748"/>
    <cellStyle name="xl38" xfId="3"/>
    <cellStyle name="xl38 2" xfId="63"/>
    <cellStyle name="xl38 2 2" xfId="751"/>
    <cellStyle name="xl38 3" xfId="390"/>
    <cellStyle name="xl38 4" xfId="574"/>
    <cellStyle name="xl39" xfId="42"/>
    <cellStyle name="xl39 2" xfId="235"/>
    <cellStyle name="xl39 3" xfId="548"/>
    <cellStyle name="xl39 4" xfId="730"/>
    <cellStyle name="xl40" xfId="34"/>
    <cellStyle name="xl40 2" xfId="185"/>
    <cellStyle name="xl40 3" xfId="540"/>
    <cellStyle name="xl40 4" xfId="722"/>
    <cellStyle name="xl41" xfId="51"/>
    <cellStyle name="xl41 2" xfId="179"/>
    <cellStyle name="xl41 3" xfId="558"/>
    <cellStyle name="xl41 4" xfId="739"/>
    <cellStyle name="xl42" xfId="4"/>
    <cellStyle name="xl42 2" xfId="57"/>
    <cellStyle name="xl42 2 2" xfId="745"/>
    <cellStyle name="xl42 3" xfId="218"/>
    <cellStyle name="xl42 4" xfId="565"/>
    <cellStyle name="xl43" xfId="61"/>
    <cellStyle name="xl43 2" xfId="373"/>
    <cellStyle name="xl43 3" xfId="572"/>
    <cellStyle name="xl43 4" xfId="749"/>
    <cellStyle name="xl44" xfId="48"/>
    <cellStyle name="xl44 2" xfId="215"/>
    <cellStyle name="xl44 2 2" xfId="864"/>
    <cellStyle name="xl44 3" xfId="367"/>
    <cellStyle name="xl44 4" xfId="554"/>
    <cellStyle name="xl44 5" xfId="736"/>
    <cellStyle name="xl45" xfId="52"/>
    <cellStyle name="xl45 2" xfId="216"/>
    <cellStyle name="xl45 3" xfId="364"/>
    <cellStyle name="xl45 4" xfId="555"/>
    <cellStyle name="xl45 5" xfId="740"/>
    <cellStyle name="xl46" xfId="65"/>
    <cellStyle name="xl46 2" xfId="220"/>
    <cellStyle name="xl46 3" xfId="217"/>
    <cellStyle name="xl46 4" xfId="559"/>
    <cellStyle name="xl46 5" xfId="753"/>
    <cellStyle name="xl47" xfId="14"/>
    <cellStyle name="xl47 2" xfId="237"/>
    <cellStyle name="xl47 3" xfId="376"/>
    <cellStyle name="xl47 4" xfId="576"/>
    <cellStyle name="xl47 5" xfId="702"/>
    <cellStyle name="xl48" xfId="31"/>
    <cellStyle name="xl48 2" xfId="180"/>
    <cellStyle name="xl48 3" xfId="404"/>
    <cellStyle name="xl48 4" xfId="519"/>
    <cellStyle name="xl48 5" xfId="719"/>
    <cellStyle name="xl49" xfId="37"/>
    <cellStyle name="xl49 2" xfId="198"/>
    <cellStyle name="xl49 3" xfId="386"/>
    <cellStyle name="xl49 4" xfId="537"/>
    <cellStyle name="xl49 5" xfId="725"/>
    <cellStyle name="xl50" xfId="39"/>
    <cellStyle name="xl50 2" xfId="204"/>
    <cellStyle name="xl50 3" xfId="384"/>
    <cellStyle name="xl50 4" xfId="543"/>
    <cellStyle name="xl50 5" xfId="727"/>
    <cellStyle name="xl51" xfId="20"/>
    <cellStyle name="xl51 2" xfId="206"/>
    <cellStyle name="xl51 3" xfId="371"/>
    <cellStyle name="xl51 4" xfId="545"/>
    <cellStyle name="xl51 5" xfId="708"/>
    <cellStyle name="xl52" xfId="5"/>
    <cellStyle name="xl52 2" xfId="25"/>
    <cellStyle name="xl52 2 2" xfId="713"/>
    <cellStyle name="xl52 3" xfId="187"/>
    <cellStyle name="xl52 4" xfId="413"/>
    <cellStyle name="xl52 5" xfId="526"/>
    <cellStyle name="xl53" xfId="32"/>
    <cellStyle name="xl53 2" xfId="192"/>
    <cellStyle name="xl53 3" xfId="407"/>
    <cellStyle name="xl53 4" xfId="531"/>
    <cellStyle name="xl53 5" xfId="720"/>
    <cellStyle name="xl54" xfId="15"/>
    <cellStyle name="xl54 2" xfId="199"/>
    <cellStyle name="xl54 3" xfId="385"/>
    <cellStyle name="xl54 4" xfId="538"/>
    <cellStyle name="xl54 5" xfId="703"/>
    <cellStyle name="xl55" xfId="46"/>
    <cellStyle name="xl55 2" xfId="181"/>
    <cellStyle name="xl55 3" xfId="402"/>
    <cellStyle name="xl55 4" xfId="520"/>
    <cellStyle name="xl55 5" xfId="734"/>
    <cellStyle name="xl56" xfId="21"/>
    <cellStyle name="xl56 2" xfId="212"/>
    <cellStyle name="xl56 3" xfId="191"/>
    <cellStyle name="xl56 4" xfId="551"/>
    <cellStyle name="xl56 5" xfId="709"/>
    <cellStyle name="xl57" xfId="26"/>
    <cellStyle name="xl57 2" xfId="188"/>
    <cellStyle name="xl57 3" xfId="408"/>
    <cellStyle name="xl57 4" xfId="527"/>
    <cellStyle name="xl57 5" xfId="714"/>
    <cellStyle name="xl58" xfId="33"/>
    <cellStyle name="xl58 2" xfId="193"/>
    <cellStyle name="xl58 3" xfId="405"/>
    <cellStyle name="xl58 4" xfId="532"/>
    <cellStyle name="xl58 5" xfId="721"/>
    <cellStyle name="xl59" xfId="36"/>
    <cellStyle name="xl59 2" xfId="200"/>
    <cellStyle name="xl59 3" xfId="380"/>
    <cellStyle name="xl59 4" xfId="539"/>
    <cellStyle name="xl59 5" xfId="724"/>
    <cellStyle name="xl60" xfId="38"/>
    <cellStyle name="xl60 2" xfId="203"/>
    <cellStyle name="xl60 3" xfId="391"/>
    <cellStyle name="xl60 4" xfId="542"/>
    <cellStyle name="xl60 5" xfId="726"/>
    <cellStyle name="xl61" xfId="40"/>
    <cellStyle name="xl61 2" xfId="205"/>
    <cellStyle name="xl61 3" xfId="379"/>
    <cellStyle name="xl61 4" xfId="544"/>
    <cellStyle name="xl61 5" xfId="728"/>
    <cellStyle name="xl62" xfId="43"/>
    <cellStyle name="xl62 2" xfId="207"/>
    <cellStyle name="xl62 3" xfId="357"/>
    <cellStyle name="xl62 4" xfId="546"/>
    <cellStyle name="xl62 5" xfId="731"/>
    <cellStyle name="xl63" xfId="6"/>
    <cellStyle name="xl63 2" xfId="44"/>
    <cellStyle name="xl63 2 2" xfId="732"/>
    <cellStyle name="xl63 3" xfId="210"/>
    <cellStyle name="xl63 4" xfId="378"/>
    <cellStyle name="xl63 5" xfId="549"/>
    <cellStyle name="xl64" xfId="16"/>
    <cellStyle name="xl64 2" xfId="211"/>
    <cellStyle name="xl64 3" xfId="213"/>
    <cellStyle name="xl64 4" xfId="550"/>
    <cellStyle name="xl64 5" xfId="704"/>
    <cellStyle name="xl65" xfId="22"/>
    <cellStyle name="xl65 2" xfId="182"/>
    <cellStyle name="xl65 3" xfId="410"/>
    <cellStyle name="xl65 4" xfId="521"/>
    <cellStyle name="xl65 5" xfId="710"/>
    <cellStyle name="xl66" xfId="27"/>
    <cellStyle name="xl66 2" xfId="189"/>
    <cellStyle name="xl66 3" xfId="406"/>
    <cellStyle name="xl66 4" xfId="528"/>
    <cellStyle name="xl66 5" xfId="715"/>
    <cellStyle name="xl67" xfId="53"/>
    <cellStyle name="xl67 2" xfId="194"/>
    <cellStyle name="xl67 3" xfId="399"/>
    <cellStyle name="xl67 4" xfId="533"/>
    <cellStyle name="xl67 5" xfId="741"/>
    <cellStyle name="xl68" xfId="58"/>
    <cellStyle name="xl68 2" xfId="221"/>
    <cellStyle name="xl68 3" xfId="208"/>
    <cellStyle name="xl68 4" xfId="560"/>
    <cellStyle name="xl68 5" xfId="746"/>
    <cellStyle name="xl69" xfId="54"/>
    <cellStyle name="xl69 2" xfId="184"/>
    <cellStyle name="xl69 3" xfId="398"/>
    <cellStyle name="xl69 4" xfId="523"/>
    <cellStyle name="xl69 5" xfId="742"/>
    <cellStyle name="xl70" xfId="59"/>
    <cellStyle name="xl70 2" xfId="195"/>
    <cellStyle name="xl70 3" xfId="397"/>
    <cellStyle name="xl70 4" xfId="534"/>
    <cellStyle name="xl70 5" xfId="747"/>
    <cellStyle name="xl71" xfId="62"/>
    <cellStyle name="xl71 2" xfId="202"/>
    <cellStyle name="xl71 3" xfId="393"/>
    <cellStyle name="xl71 4" xfId="541"/>
    <cellStyle name="xl71 5" xfId="750"/>
    <cellStyle name="xl72" xfId="64"/>
    <cellStyle name="xl72 2" xfId="214"/>
    <cellStyle name="xl72 3" xfId="368"/>
    <cellStyle name="xl72 4" xfId="553"/>
    <cellStyle name="xl72 5" xfId="752"/>
    <cellStyle name="xl73" xfId="18"/>
    <cellStyle name="xl73 2" xfId="222"/>
    <cellStyle name="xl73 3" xfId="369"/>
    <cellStyle name="xl73 4" xfId="561"/>
    <cellStyle name="xl73 5" xfId="706"/>
    <cellStyle name="xl74" xfId="28"/>
    <cellStyle name="xl74 2" xfId="227"/>
    <cellStyle name="xl74 3" xfId="359"/>
    <cellStyle name="xl74 4" xfId="566"/>
    <cellStyle name="xl74 5" xfId="716"/>
    <cellStyle name="xl75" xfId="35"/>
    <cellStyle name="xl75 2" xfId="234"/>
    <cellStyle name="xl75 3" xfId="372"/>
    <cellStyle name="xl75 4" xfId="573"/>
    <cellStyle name="xl75 5" xfId="723"/>
    <cellStyle name="xl76" xfId="29"/>
    <cellStyle name="xl76 2" xfId="236"/>
    <cellStyle name="xl76 3" xfId="383"/>
    <cellStyle name="xl76 4" xfId="575"/>
    <cellStyle name="xl76 5" xfId="717"/>
    <cellStyle name="xl77" xfId="66"/>
    <cellStyle name="xl77 2" xfId="196"/>
    <cellStyle name="xl77 3" xfId="395"/>
    <cellStyle name="xl77 4" xfId="535"/>
    <cellStyle name="xl77 5" xfId="754"/>
    <cellStyle name="xl78" xfId="69"/>
    <cellStyle name="xl78 2" xfId="223"/>
    <cellStyle name="xl78 3" xfId="219"/>
    <cellStyle name="xl78 4" xfId="562"/>
    <cellStyle name="xl78 5" xfId="757"/>
    <cellStyle name="xl79" xfId="73"/>
    <cellStyle name="xl79 2" xfId="228"/>
    <cellStyle name="xl79 3" xfId="360"/>
    <cellStyle name="xl79 4" xfId="567"/>
    <cellStyle name="xl79 5" xfId="761"/>
    <cellStyle name="xl80" xfId="80"/>
    <cellStyle name="xl80 2" xfId="229"/>
    <cellStyle name="xl80 3" xfId="190"/>
    <cellStyle name="xl80 4" xfId="568"/>
    <cellStyle name="xl80 5" xfId="768"/>
    <cellStyle name="xl81" xfId="82"/>
    <cellStyle name="xl81 2" xfId="230"/>
    <cellStyle name="xl81 3" xfId="226"/>
    <cellStyle name="xl81 4" xfId="569"/>
    <cellStyle name="xl81 5" xfId="770"/>
    <cellStyle name="xl82" xfId="67"/>
    <cellStyle name="xl82 2" xfId="238"/>
    <cellStyle name="xl82 3" xfId="362"/>
    <cellStyle name="xl82 4" xfId="577"/>
    <cellStyle name="xl82 5" xfId="755"/>
    <cellStyle name="xl83" xfId="78"/>
    <cellStyle name="xl83 2" xfId="240"/>
    <cellStyle name="xl83 3" xfId="392"/>
    <cellStyle name="xl83 4" xfId="579"/>
    <cellStyle name="xl83 5" xfId="766"/>
    <cellStyle name="xl84" xfId="81"/>
    <cellStyle name="xl84 2" xfId="243"/>
    <cellStyle name="xl84 3" xfId="375"/>
    <cellStyle name="xl84 4" xfId="582"/>
    <cellStyle name="xl84 5" xfId="769"/>
    <cellStyle name="xl85" xfId="83"/>
    <cellStyle name="xl85 2" xfId="250"/>
    <cellStyle name="xl85 3" xfId="370"/>
    <cellStyle name="xl85 4" xfId="589"/>
    <cellStyle name="xl85 5" xfId="771"/>
    <cellStyle name="xl86" xfId="88"/>
    <cellStyle name="xl86 2" xfId="252"/>
    <cellStyle name="xl86 3" xfId="232"/>
    <cellStyle name="xl86 4" xfId="591"/>
    <cellStyle name="xl86 5" xfId="776"/>
    <cellStyle name="xl87" xfId="68"/>
    <cellStyle name="xl87 2" xfId="239"/>
    <cellStyle name="xl87 3" xfId="366"/>
    <cellStyle name="xl87 4" xfId="578"/>
    <cellStyle name="xl87 5" xfId="756"/>
    <cellStyle name="xl88" xfId="74"/>
    <cellStyle name="xl88 2" xfId="248"/>
    <cellStyle name="xl88 3" xfId="381"/>
    <cellStyle name="xl88 4" xfId="587"/>
    <cellStyle name="xl88 5" xfId="762"/>
    <cellStyle name="xl89" xfId="84"/>
    <cellStyle name="xl89 2" xfId="251"/>
    <cellStyle name="xl89 3" xfId="209"/>
    <cellStyle name="xl89 4" xfId="590"/>
    <cellStyle name="xl89 5" xfId="772"/>
    <cellStyle name="xl90" xfId="70"/>
    <cellStyle name="xl90 2" xfId="253"/>
    <cellStyle name="xl90 3" xfId="197"/>
    <cellStyle name="xl90 4" xfId="592"/>
    <cellStyle name="xl90 5" xfId="758"/>
    <cellStyle name="xl91" xfId="75"/>
    <cellStyle name="xl91 2" xfId="258"/>
    <cellStyle name="xl91 3" xfId="439"/>
    <cellStyle name="xl91 4" xfId="597"/>
    <cellStyle name="xl91 5" xfId="763"/>
    <cellStyle name="xl92" xfId="85"/>
    <cellStyle name="xl92 2" xfId="244"/>
    <cellStyle name="xl92 3" xfId="365"/>
    <cellStyle name="xl92 4" xfId="583"/>
    <cellStyle name="xl92 5" xfId="773"/>
    <cellStyle name="xl93" xfId="76"/>
    <cellStyle name="xl93 2" xfId="254"/>
    <cellStyle name="xl93 3" xfId="363"/>
    <cellStyle name="xl93 4" xfId="593"/>
    <cellStyle name="xl93 5" xfId="764"/>
    <cellStyle name="xl94" xfId="79"/>
    <cellStyle name="xl94 2" xfId="241"/>
    <cellStyle name="xl94 3" xfId="389"/>
    <cellStyle name="xl94 4" xfId="580"/>
    <cellStyle name="xl94 5" xfId="767"/>
    <cellStyle name="xl95" xfId="86"/>
    <cellStyle name="xl95 2" xfId="245"/>
    <cellStyle name="xl95 3" xfId="231"/>
    <cellStyle name="xl95 4" xfId="584"/>
    <cellStyle name="xl95 5" xfId="774"/>
    <cellStyle name="xl96" xfId="77"/>
    <cellStyle name="xl96 2" xfId="255"/>
    <cellStyle name="xl96 3" xfId="225"/>
    <cellStyle name="xl96 4" xfId="594"/>
    <cellStyle name="xl96 5" xfId="765"/>
    <cellStyle name="xl97" xfId="87"/>
    <cellStyle name="xl97 2" xfId="246"/>
    <cellStyle name="xl97 3" xfId="517"/>
    <cellStyle name="xl97 4" xfId="585"/>
    <cellStyle name="xl97 5" xfId="775"/>
    <cellStyle name="xl98" xfId="71"/>
    <cellStyle name="xl98 2" xfId="249"/>
    <cellStyle name="xl98 3" xfId="374"/>
    <cellStyle name="xl98 4" xfId="588"/>
    <cellStyle name="xl98 5" xfId="759"/>
    <cellStyle name="xl99" xfId="72"/>
    <cellStyle name="xl99 2" xfId="256"/>
    <cellStyle name="xl99 3" xfId="233"/>
    <cellStyle name="xl99 4" xfId="595"/>
    <cellStyle name="xl99 5" xfId="760"/>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2"/>
  <sheetViews>
    <sheetView showGridLines="0" tabSelected="1" view="pageBreakPreview" topLeftCell="A439" zoomScaleNormal="70" zoomScaleSheetLayoutView="100" workbookViewId="0">
      <selection activeCell="G441" sqref="G441"/>
    </sheetView>
  </sheetViews>
  <sheetFormatPr defaultColWidth="9.109375" defaultRowHeight="15.6" x14ac:dyDescent="0.3"/>
  <cols>
    <col min="1" max="1" width="27.88671875" style="4" customWidth="1"/>
    <col min="2" max="2" width="60.5546875" style="4" customWidth="1"/>
    <col min="3" max="3" width="19" style="4" customWidth="1"/>
    <col min="4" max="4" width="18.77734375" style="4" customWidth="1"/>
    <col min="5" max="6" width="19" style="24" customWidth="1"/>
    <col min="7" max="7" width="19" style="4" customWidth="1"/>
    <col min="8" max="8" width="18.6640625" style="5" customWidth="1"/>
    <col min="9" max="9" width="15.33203125" style="4" customWidth="1"/>
    <col min="10" max="221" width="9.109375" style="4"/>
    <col min="222" max="223" width="12.33203125" style="4" customWidth="1"/>
    <col min="224" max="224" width="13.44140625" style="4" customWidth="1"/>
    <col min="225" max="225" width="59.109375" style="4" customWidth="1"/>
    <col min="226" max="226" width="18.109375" style="4" customWidth="1"/>
    <col min="227" max="227" width="32.109375" style="4" customWidth="1"/>
    <col min="228" max="228" width="86.6640625" style="4" customWidth="1"/>
    <col min="229" max="237" width="23.109375" style="4" customWidth="1"/>
    <col min="238" max="238" width="91.44140625" style="4" customWidth="1"/>
    <col min="239" max="244" width="19.109375" style="4" customWidth="1"/>
    <col min="245" max="16384" width="9.109375" style="4"/>
  </cols>
  <sheetData>
    <row r="1" spans="1:8" ht="42" customHeight="1" x14ac:dyDescent="0.3">
      <c r="A1" s="20" t="s">
        <v>863</v>
      </c>
      <c r="B1" s="20"/>
      <c r="C1" s="20"/>
      <c r="D1" s="20"/>
      <c r="E1" s="20"/>
      <c r="F1" s="20"/>
      <c r="G1" s="20"/>
      <c r="H1" s="20"/>
    </row>
    <row r="2" spans="1:8" ht="17.25" customHeight="1" x14ac:dyDescent="0.3">
      <c r="A2" s="19" t="s">
        <v>165</v>
      </c>
      <c r="B2" s="19"/>
      <c r="C2" s="19"/>
      <c r="D2" s="19"/>
      <c r="E2" s="19"/>
      <c r="F2" s="19"/>
      <c r="G2" s="19"/>
      <c r="H2" s="19"/>
    </row>
    <row r="3" spans="1:8" ht="81" customHeight="1" x14ac:dyDescent="0.3">
      <c r="A3" s="6" t="s">
        <v>36</v>
      </c>
      <c r="B3" s="6" t="s">
        <v>37</v>
      </c>
      <c r="C3" s="21" t="s">
        <v>864</v>
      </c>
      <c r="D3" s="21" t="s">
        <v>880</v>
      </c>
      <c r="E3" s="28" t="s">
        <v>881</v>
      </c>
      <c r="F3" s="28" t="s">
        <v>882</v>
      </c>
      <c r="G3" s="21" t="s">
        <v>883</v>
      </c>
      <c r="H3" s="29" t="s">
        <v>865</v>
      </c>
    </row>
    <row r="4" spans="1:8" x14ac:dyDescent="0.3">
      <c r="A4" s="14" t="s">
        <v>166</v>
      </c>
      <c r="B4" s="15" t="s">
        <v>38</v>
      </c>
      <c r="C4" s="26">
        <f>C5+C16+C39+C46+C54+C60+C83+C104+C123+C138+C148+C153</f>
        <v>38524109020</v>
      </c>
      <c r="D4" s="26">
        <f>D5+D16+D39+D46+D54+D60+D83+D104+D123+D138+D148+D153</f>
        <v>0</v>
      </c>
      <c r="E4" s="26">
        <f>E5+E16+E39+E46+E54+E60+E83+E104+E123+E138+E148+E153</f>
        <v>0</v>
      </c>
      <c r="F4" s="26">
        <f>F5+F16+F39+F46+F54+F60+F83+F104+F123+F138+F148+F153</f>
        <v>2433938400</v>
      </c>
      <c r="G4" s="26">
        <f>G5+G16+G39+G46+G54+G60+G83+G104+G123+G138+G148+G153</f>
        <v>974524550</v>
      </c>
      <c r="H4" s="10">
        <f>H5+H16+H39+H46+H54+H60+H83+H104+H123+H138+H148+H153</f>
        <v>41932571970</v>
      </c>
    </row>
    <row r="5" spans="1:8" x14ac:dyDescent="0.3">
      <c r="A5" s="14" t="s">
        <v>167</v>
      </c>
      <c r="B5" s="15" t="s">
        <v>39</v>
      </c>
      <c r="C5" s="26">
        <f t="shared" ref="C5:G5" si="0">C6+C10</f>
        <v>22283433420</v>
      </c>
      <c r="D5" s="26">
        <f t="shared" si="0"/>
        <v>0</v>
      </c>
      <c r="E5" s="26">
        <f t="shared" ref="E5" si="1">E6+E10</f>
        <v>0</v>
      </c>
      <c r="F5" s="26">
        <f t="shared" ref="F5" si="2">F6+F10</f>
        <v>2433938400</v>
      </c>
      <c r="G5" s="26">
        <f t="shared" si="0"/>
        <v>100000000</v>
      </c>
      <c r="H5" s="10">
        <f>H6+H10</f>
        <v>24817371820</v>
      </c>
    </row>
    <row r="6" spans="1:8" x14ac:dyDescent="0.3">
      <c r="A6" s="1" t="s">
        <v>168</v>
      </c>
      <c r="B6" s="2" t="s">
        <v>40</v>
      </c>
      <c r="C6" s="27">
        <f t="shared" ref="C6:G6" si="3">C7</f>
        <v>9303403000</v>
      </c>
      <c r="D6" s="27">
        <f t="shared" si="3"/>
        <v>0</v>
      </c>
      <c r="E6" s="27">
        <f t="shared" ref="E6" si="4">E7</f>
        <v>0</v>
      </c>
      <c r="F6" s="27">
        <f t="shared" ref="F6" si="5">F7</f>
        <v>833938400</v>
      </c>
      <c r="G6" s="27">
        <f t="shared" si="3"/>
        <v>0</v>
      </c>
      <c r="H6" s="11">
        <f>H7</f>
        <v>10137341400</v>
      </c>
    </row>
    <row r="7" spans="1:8" ht="46.8" x14ac:dyDescent="0.3">
      <c r="A7" s="1" t="s">
        <v>169</v>
      </c>
      <c r="B7" s="2" t="s">
        <v>41</v>
      </c>
      <c r="C7" s="27">
        <f t="shared" ref="C7:G7" si="6">C8+C9</f>
        <v>9303403000</v>
      </c>
      <c r="D7" s="27">
        <f t="shared" si="6"/>
        <v>0</v>
      </c>
      <c r="E7" s="27">
        <f t="shared" ref="E7" si="7">E8+E9</f>
        <v>0</v>
      </c>
      <c r="F7" s="27">
        <f t="shared" ref="F7" si="8">F8+F9</f>
        <v>833938400</v>
      </c>
      <c r="G7" s="27">
        <f t="shared" si="6"/>
        <v>0</v>
      </c>
      <c r="H7" s="11">
        <f>H8+H9</f>
        <v>10137341400</v>
      </c>
    </row>
    <row r="8" spans="1:8" ht="46.8" x14ac:dyDescent="0.3">
      <c r="A8" s="1" t="s">
        <v>170</v>
      </c>
      <c r="B8" s="2" t="s">
        <v>42</v>
      </c>
      <c r="C8" s="27">
        <v>8602971000</v>
      </c>
      <c r="D8" s="27"/>
      <c r="E8" s="27"/>
      <c r="F8" s="27">
        <v>308912400</v>
      </c>
      <c r="G8" s="27"/>
      <c r="H8" s="11">
        <v>8911883400</v>
      </c>
    </row>
    <row r="9" spans="1:8" ht="46.8" x14ac:dyDescent="0.3">
      <c r="A9" s="1" t="s">
        <v>171</v>
      </c>
      <c r="B9" s="2" t="s">
        <v>43</v>
      </c>
      <c r="C9" s="27">
        <v>700432000</v>
      </c>
      <c r="D9" s="27"/>
      <c r="E9" s="27"/>
      <c r="F9" s="27">
        <v>525026000</v>
      </c>
      <c r="G9" s="27"/>
      <c r="H9" s="11">
        <v>1225458000</v>
      </c>
    </row>
    <row r="10" spans="1:8" x14ac:dyDescent="0.3">
      <c r="A10" s="1" t="s">
        <v>172</v>
      </c>
      <c r="B10" s="2" t="s">
        <v>44</v>
      </c>
      <c r="C10" s="27">
        <f t="shared" ref="C10:G10" si="9">SUM(C11:C15)</f>
        <v>12980030420</v>
      </c>
      <c r="D10" s="27">
        <f t="shared" si="9"/>
        <v>0</v>
      </c>
      <c r="E10" s="27">
        <f t="shared" ref="E10" si="10">SUM(E11:E15)</f>
        <v>0</v>
      </c>
      <c r="F10" s="27">
        <f t="shared" ref="F10" si="11">SUM(F11:F15)</f>
        <v>1600000000</v>
      </c>
      <c r="G10" s="27">
        <f t="shared" si="9"/>
        <v>100000000</v>
      </c>
      <c r="H10" s="11">
        <f>SUM(H11:H15)</f>
        <v>14680030420</v>
      </c>
    </row>
    <row r="11" spans="1:8" ht="78" x14ac:dyDescent="0.3">
      <c r="A11" s="1" t="s">
        <v>173</v>
      </c>
      <c r="B11" s="2" t="s">
        <v>45</v>
      </c>
      <c r="C11" s="27">
        <v>12102425420</v>
      </c>
      <c r="D11" s="27"/>
      <c r="E11" s="27"/>
      <c r="F11" s="27">
        <v>1600000000</v>
      </c>
      <c r="G11" s="27">
        <v>-232313420</v>
      </c>
      <c r="H11" s="11">
        <v>13470112000</v>
      </c>
    </row>
    <row r="12" spans="1:8" ht="115.2" customHeight="1" x14ac:dyDescent="0.3">
      <c r="A12" s="1" t="s">
        <v>174</v>
      </c>
      <c r="B12" s="2" t="s">
        <v>46</v>
      </c>
      <c r="C12" s="27">
        <v>161737000</v>
      </c>
      <c r="D12" s="27"/>
      <c r="E12" s="27"/>
      <c r="F12" s="27"/>
      <c r="G12" s="27">
        <v>-49816000</v>
      </c>
      <c r="H12" s="11">
        <v>111921000</v>
      </c>
    </row>
    <row r="13" spans="1:8" ht="46.8" x14ac:dyDescent="0.3">
      <c r="A13" s="1" t="s">
        <v>175</v>
      </c>
      <c r="B13" s="2" t="s">
        <v>159</v>
      </c>
      <c r="C13" s="27">
        <v>199061000</v>
      </c>
      <c r="D13" s="27"/>
      <c r="E13" s="27"/>
      <c r="F13" s="27"/>
      <c r="G13" s="27">
        <v>-20281000</v>
      </c>
      <c r="H13" s="11">
        <v>178780000</v>
      </c>
    </row>
    <row r="14" spans="1:8" ht="93.6" x14ac:dyDescent="0.3">
      <c r="A14" s="1" t="s">
        <v>176</v>
      </c>
      <c r="B14" s="2" t="s">
        <v>160</v>
      </c>
      <c r="C14" s="27">
        <v>53967000</v>
      </c>
      <c r="D14" s="27"/>
      <c r="E14" s="27"/>
      <c r="F14" s="27"/>
      <c r="G14" s="27">
        <v>19793000</v>
      </c>
      <c r="H14" s="11">
        <v>73760000</v>
      </c>
    </row>
    <row r="15" spans="1:8" ht="100.2" customHeight="1" x14ac:dyDescent="0.3">
      <c r="A15" s="1" t="s">
        <v>572</v>
      </c>
      <c r="B15" s="16" t="s">
        <v>571</v>
      </c>
      <c r="C15" s="27">
        <v>462840000</v>
      </c>
      <c r="D15" s="27"/>
      <c r="E15" s="27"/>
      <c r="F15" s="27"/>
      <c r="G15" s="27">
        <v>382617420</v>
      </c>
      <c r="H15" s="11">
        <v>845457420</v>
      </c>
    </row>
    <row r="16" spans="1:8" ht="46.8" x14ac:dyDescent="0.3">
      <c r="A16" s="14" t="s">
        <v>177</v>
      </c>
      <c r="B16" s="15" t="s">
        <v>47</v>
      </c>
      <c r="C16" s="26">
        <f t="shared" ref="C16:G16" si="12">C17</f>
        <v>6376573400</v>
      </c>
      <c r="D16" s="26">
        <f>D17</f>
        <v>0</v>
      </c>
      <c r="E16" s="26">
        <f t="shared" ref="E16:F16" si="13">E17</f>
        <v>0</v>
      </c>
      <c r="F16" s="26">
        <f t="shared" si="13"/>
        <v>0</v>
      </c>
      <c r="G16" s="26">
        <f t="shared" si="12"/>
        <v>-56298758</v>
      </c>
      <c r="H16" s="10">
        <f>H17</f>
        <v>6320274642</v>
      </c>
    </row>
    <row r="17" spans="1:8" ht="31.2" x14ac:dyDescent="0.3">
      <c r="A17" s="1" t="s">
        <v>344</v>
      </c>
      <c r="B17" s="12" t="s">
        <v>343</v>
      </c>
      <c r="C17" s="27">
        <f>C18+C19+C20+C23+C24+C25+C26+C29+C32+C35+C38</f>
        <v>6376573400</v>
      </c>
      <c r="D17" s="27">
        <f>D18+D19+D20+D23+D24+D25+D26+D29+D32+D35+D38</f>
        <v>0</v>
      </c>
      <c r="E17" s="27">
        <f>E18+E19+E20+E23+E24+E25+E26+E29+E32+E35+E38</f>
        <v>0</v>
      </c>
      <c r="F17" s="27">
        <f>F18+F19+F20+F23+F24+F25+F26+F29+F32+F35+F38</f>
        <v>0</v>
      </c>
      <c r="G17" s="27">
        <f>G18+G19+G20+G23+G24+G25+G26+G29+G32+G35+G38</f>
        <v>-56298758</v>
      </c>
      <c r="H17" s="11">
        <f>H18+H19+H20+H23+H24+H25+H26+H29+H32+H35+H38</f>
        <v>6320274642</v>
      </c>
    </row>
    <row r="18" spans="1:8" ht="31.2" x14ac:dyDescent="0.3">
      <c r="A18" s="1" t="s">
        <v>178</v>
      </c>
      <c r="B18" s="2" t="s">
        <v>643</v>
      </c>
      <c r="C18" s="27">
        <v>503384000</v>
      </c>
      <c r="D18" s="27"/>
      <c r="E18" s="27"/>
      <c r="F18" s="27"/>
      <c r="G18" s="27">
        <v>-83383758</v>
      </c>
      <c r="H18" s="11">
        <v>420000242</v>
      </c>
    </row>
    <row r="19" spans="1:8" ht="31.2" x14ac:dyDescent="0.3">
      <c r="A19" s="1" t="s">
        <v>179</v>
      </c>
      <c r="B19" s="2" t="s">
        <v>48</v>
      </c>
      <c r="C19" s="27">
        <v>219484000</v>
      </c>
      <c r="D19" s="27"/>
      <c r="E19" s="27"/>
      <c r="F19" s="27"/>
      <c r="G19" s="27">
        <v>23976000</v>
      </c>
      <c r="H19" s="11">
        <v>243460000</v>
      </c>
    </row>
    <row r="20" spans="1:8" ht="193.2" customHeight="1" x14ac:dyDescent="0.3">
      <c r="A20" s="1" t="s">
        <v>180</v>
      </c>
      <c r="B20" s="2" t="s">
        <v>644</v>
      </c>
      <c r="C20" s="27">
        <f t="shared" ref="C20:G20" si="14">SUM(C21:C22)</f>
        <v>1181421400</v>
      </c>
      <c r="D20" s="27">
        <f t="shared" si="14"/>
        <v>0</v>
      </c>
      <c r="E20" s="27">
        <f t="shared" ref="E20" si="15">SUM(E21:E22)</f>
        <v>0</v>
      </c>
      <c r="F20" s="27">
        <f t="shared" ref="F20" si="16">SUM(F21:F22)</f>
        <v>0</v>
      </c>
      <c r="G20" s="27">
        <f t="shared" si="14"/>
        <v>0</v>
      </c>
      <c r="H20" s="11">
        <f>SUM(H21:H22)</f>
        <v>1181421400</v>
      </c>
    </row>
    <row r="21" spans="1:8" ht="220.8" customHeight="1" x14ac:dyDescent="0.3">
      <c r="A21" s="1" t="s">
        <v>181</v>
      </c>
      <c r="B21" s="2" t="s">
        <v>645</v>
      </c>
      <c r="C21" s="27">
        <v>716567800</v>
      </c>
      <c r="D21" s="27"/>
      <c r="E21" s="27"/>
      <c r="F21" s="27"/>
      <c r="G21" s="27"/>
      <c r="H21" s="11">
        <v>716567800</v>
      </c>
    </row>
    <row r="22" spans="1:8" ht="280.8" x14ac:dyDescent="0.3">
      <c r="A22" s="1" t="s">
        <v>182</v>
      </c>
      <c r="B22" s="2" t="s">
        <v>646</v>
      </c>
      <c r="C22" s="27">
        <v>464853600</v>
      </c>
      <c r="D22" s="27"/>
      <c r="E22" s="27"/>
      <c r="F22" s="27"/>
      <c r="G22" s="27"/>
      <c r="H22" s="11">
        <v>464853600</v>
      </c>
    </row>
    <row r="23" spans="1:8" ht="140.4" x14ac:dyDescent="0.3">
      <c r="A23" s="1" t="s">
        <v>454</v>
      </c>
      <c r="B23" s="2" t="s">
        <v>647</v>
      </c>
      <c r="C23" s="27">
        <v>1000000</v>
      </c>
      <c r="D23" s="27"/>
      <c r="E23" s="27"/>
      <c r="F23" s="27"/>
      <c r="G23" s="27"/>
      <c r="H23" s="11">
        <v>1000000</v>
      </c>
    </row>
    <row r="24" spans="1:8" ht="109.2" x14ac:dyDescent="0.3">
      <c r="A24" s="1" t="s">
        <v>455</v>
      </c>
      <c r="B24" s="2" t="s">
        <v>452</v>
      </c>
      <c r="C24" s="27">
        <v>100000</v>
      </c>
      <c r="D24" s="27"/>
      <c r="E24" s="27"/>
      <c r="F24" s="27"/>
      <c r="G24" s="27"/>
      <c r="H24" s="11">
        <v>100000</v>
      </c>
    </row>
    <row r="25" spans="1:8" ht="109.2" x14ac:dyDescent="0.3">
      <c r="A25" s="1" t="s">
        <v>456</v>
      </c>
      <c r="B25" s="2" t="s">
        <v>453</v>
      </c>
      <c r="C25" s="27">
        <v>900000</v>
      </c>
      <c r="D25" s="27"/>
      <c r="E25" s="27"/>
      <c r="F25" s="27"/>
      <c r="G25" s="27"/>
      <c r="H25" s="11">
        <v>900000</v>
      </c>
    </row>
    <row r="26" spans="1:8" ht="78" x14ac:dyDescent="0.3">
      <c r="A26" s="1" t="s">
        <v>183</v>
      </c>
      <c r="B26" s="2" t="s">
        <v>49</v>
      </c>
      <c r="C26" s="27">
        <f t="shared" ref="C26:G26" si="17">C27+C28</f>
        <v>2021154000</v>
      </c>
      <c r="D26" s="27">
        <f t="shared" si="17"/>
        <v>0</v>
      </c>
      <c r="E26" s="27">
        <f t="shared" ref="E26" si="18">E27+E28</f>
        <v>0</v>
      </c>
      <c r="F26" s="27">
        <f t="shared" ref="F26" si="19">F27+F28</f>
        <v>0</v>
      </c>
      <c r="G26" s="27">
        <f t="shared" si="17"/>
        <v>0</v>
      </c>
      <c r="H26" s="11">
        <f>H27+H28</f>
        <v>2021154000</v>
      </c>
    </row>
    <row r="27" spans="1:8" ht="112.8" customHeight="1" x14ac:dyDescent="0.3">
      <c r="A27" s="1" t="s">
        <v>184</v>
      </c>
      <c r="B27" s="2" t="s">
        <v>50</v>
      </c>
      <c r="C27" s="27">
        <v>1701002000</v>
      </c>
      <c r="D27" s="27"/>
      <c r="E27" s="27"/>
      <c r="F27" s="27"/>
      <c r="G27" s="27"/>
      <c r="H27" s="11">
        <v>1701002000</v>
      </c>
    </row>
    <row r="28" spans="1:8" ht="124.8" x14ac:dyDescent="0.3">
      <c r="A28" s="1" t="s">
        <v>457</v>
      </c>
      <c r="B28" s="2" t="s">
        <v>458</v>
      </c>
      <c r="C28" s="27">
        <v>320152000</v>
      </c>
      <c r="D28" s="27"/>
      <c r="E28" s="27"/>
      <c r="F28" s="27"/>
      <c r="G28" s="27"/>
      <c r="H28" s="11">
        <v>320152000</v>
      </c>
    </row>
    <row r="29" spans="1:8" ht="93.6" x14ac:dyDescent="0.3">
      <c r="A29" s="1" t="s">
        <v>185</v>
      </c>
      <c r="B29" s="2" t="s">
        <v>51</v>
      </c>
      <c r="C29" s="27">
        <f t="shared" ref="C29:G29" si="20">C30+C31</f>
        <v>11188000</v>
      </c>
      <c r="D29" s="27">
        <f t="shared" si="20"/>
        <v>0</v>
      </c>
      <c r="E29" s="27">
        <f t="shared" ref="E29" si="21">E30+E31</f>
        <v>0</v>
      </c>
      <c r="F29" s="27">
        <f t="shared" ref="F29" si="22">F30+F31</f>
        <v>0</v>
      </c>
      <c r="G29" s="27">
        <f t="shared" si="20"/>
        <v>0</v>
      </c>
      <c r="H29" s="11">
        <f>H30+H31</f>
        <v>11188000</v>
      </c>
    </row>
    <row r="30" spans="1:8" ht="140.4" x14ac:dyDescent="0.3">
      <c r="A30" s="1" t="s">
        <v>186</v>
      </c>
      <c r="B30" s="2" t="s">
        <v>52</v>
      </c>
      <c r="C30" s="27">
        <v>9416000</v>
      </c>
      <c r="D30" s="27"/>
      <c r="E30" s="27"/>
      <c r="F30" s="27"/>
      <c r="G30" s="27"/>
      <c r="H30" s="11">
        <v>9416000</v>
      </c>
    </row>
    <row r="31" spans="1:8" ht="140.4" x14ac:dyDescent="0.3">
      <c r="A31" s="1" t="s">
        <v>459</v>
      </c>
      <c r="B31" s="2" t="s">
        <v>460</v>
      </c>
      <c r="C31" s="27">
        <v>1772000</v>
      </c>
      <c r="D31" s="27"/>
      <c r="E31" s="27"/>
      <c r="F31" s="27"/>
      <c r="G31" s="27"/>
      <c r="H31" s="11">
        <v>1772000</v>
      </c>
    </row>
    <row r="32" spans="1:8" ht="78" x14ac:dyDescent="0.3">
      <c r="A32" s="1" t="s">
        <v>187</v>
      </c>
      <c r="B32" s="2" t="s">
        <v>53</v>
      </c>
      <c r="C32" s="27">
        <f t="shared" ref="C32:G32" si="23">C33+C34</f>
        <v>2691385000</v>
      </c>
      <c r="D32" s="27">
        <f t="shared" si="23"/>
        <v>0</v>
      </c>
      <c r="E32" s="27">
        <f t="shared" ref="E32" si="24">E33+E34</f>
        <v>0</v>
      </c>
      <c r="F32" s="27">
        <f t="shared" ref="F32" si="25">F33+F34</f>
        <v>0</v>
      </c>
      <c r="G32" s="27">
        <f t="shared" si="23"/>
        <v>0</v>
      </c>
      <c r="H32" s="11">
        <f>H33+H34</f>
        <v>2691385000</v>
      </c>
    </row>
    <row r="33" spans="1:8" ht="124.8" x14ac:dyDescent="0.3">
      <c r="A33" s="1" t="s">
        <v>188</v>
      </c>
      <c r="B33" s="2" t="s">
        <v>54</v>
      </c>
      <c r="C33" s="27">
        <v>2265068000</v>
      </c>
      <c r="D33" s="27"/>
      <c r="E33" s="27"/>
      <c r="F33" s="27"/>
      <c r="G33" s="27"/>
      <c r="H33" s="11">
        <v>2265068000</v>
      </c>
    </row>
    <row r="34" spans="1:8" ht="124.8" x14ac:dyDescent="0.3">
      <c r="A34" s="1" t="s">
        <v>461</v>
      </c>
      <c r="B34" s="2" t="s">
        <v>462</v>
      </c>
      <c r="C34" s="27">
        <v>426317000</v>
      </c>
      <c r="D34" s="27"/>
      <c r="E34" s="27"/>
      <c r="F34" s="27"/>
      <c r="G34" s="27"/>
      <c r="H34" s="11">
        <v>426317000</v>
      </c>
    </row>
    <row r="35" spans="1:8" ht="78" x14ac:dyDescent="0.3">
      <c r="A35" s="1" t="s">
        <v>189</v>
      </c>
      <c r="B35" s="2" t="s">
        <v>55</v>
      </c>
      <c r="C35" s="27">
        <f t="shared" ref="C35:G35" si="26">C36+C37</f>
        <v>-253443000</v>
      </c>
      <c r="D35" s="27">
        <f t="shared" si="26"/>
        <v>0</v>
      </c>
      <c r="E35" s="27">
        <f t="shared" ref="E35" si="27">E36+E37</f>
        <v>0</v>
      </c>
      <c r="F35" s="27">
        <f t="shared" ref="F35" si="28">F36+F37</f>
        <v>0</v>
      </c>
      <c r="G35" s="27">
        <f t="shared" si="26"/>
        <v>0</v>
      </c>
      <c r="H35" s="11">
        <f>H36+H37</f>
        <v>-253443000</v>
      </c>
    </row>
    <row r="36" spans="1:8" ht="124.8" x14ac:dyDescent="0.3">
      <c r="A36" s="1" t="s">
        <v>190</v>
      </c>
      <c r="B36" s="2" t="s">
        <v>56</v>
      </c>
      <c r="C36" s="27">
        <v>-213297000</v>
      </c>
      <c r="D36" s="27"/>
      <c r="E36" s="27"/>
      <c r="F36" s="27"/>
      <c r="G36" s="27"/>
      <c r="H36" s="11">
        <v>-213297000</v>
      </c>
    </row>
    <row r="37" spans="1:8" ht="124.8" x14ac:dyDescent="0.3">
      <c r="A37" s="1" t="s">
        <v>463</v>
      </c>
      <c r="B37" s="2" t="s">
        <v>464</v>
      </c>
      <c r="C37" s="27">
        <v>-40146000</v>
      </c>
      <c r="D37" s="27"/>
      <c r="E37" s="27"/>
      <c r="F37" s="27"/>
      <c r="G37" s="27"/>
      <c r="H37" s="11">
        <v>-40146000</v>
      </c>
    </row>
    <row r="38" spans="1:8" ht="81" customHeight="1" x14ac:dyDescent="0.3">
      <c r="A38" s="1" t="s">
        <v>767</v>
      </c>
      <c r="B38" s="2" t="s">
        <v>768</v>
      </c>
      <c r="C38" s="27">
        <v>0</v>
      </c>
      <c r="D38" s="27"/>
      <c r="E38" s="27"/>
      <c r="F38" s="27"/>
      <c r="G38" s="27">
        <v>3109000</v>
      </c>
      <c r="H38" s="11">
        <v>3109000</v>
      </c>
    </row>
    <row r="39" spans="1:8" x14ac:dyDescent="0.3">
      <c r="A39" s="14" t="s">
        <v>191</v>
      </c>
      <c r="B39" s="15" t="s">
        <v>57</v>
      </c>
      <c r="C39" s="26">
        <f>C40+C45</f>
        <v>3908356000</v>
      </c>
      <c r="D39" s="26">
        <f>D40+D45</f>
        <v>0</v>
      </c>
      <c r="E39" s="26">
        <f>E40+E45</f>
        <v>0</v>
      </c>
      <c r="F39" s="26">
        <f>F40+F45</f>
        <v>0</v>
      </c>
      <c r="G39" s="26">
        <f t="shared" ref="G39:H39" si="29">G40+G45</f>
        <v>696942000</v>
      </c>
      <c r="H39" s="26">
        <f t="shared" si="29"/>
        <v>4605298000</v>
      </c>
    </row>
    <row r="40" spans="1:8" ht="31.2" x14ac:dyDescent="0.3">
      <c r="A40" s="1" t="s">
        <v>192</v>
      </c>
      <c r="B40" s="7" t="s">
        <v>58</v>
      </c>
      <c r="C40" s="27">
        <f>C41+C43</f>
        <v>3874993000</v>
      </c>
      <c r="D40" s="27">
        <f>D41+D43</f>
        <v>0</v>
      </c>
      <c r="E40" s="27">
        <f>E41+E43</f>
        <v>0</v>
      </c>
      <c r="F40" s="27">
        <f>F41+F43</f>
        <v>0</v>
      </c>
      <c r="G40" s="27">
        <f t="shared" ref="G40:H40" si="30">G41+G43</f>
        <v>653295000</v>
      </c>
      <c r="H40" s="27">
        <f t="shared" si="30"/>
        <v>4528288000</v>
      </c>
    </row>
    <row r="41" spans="1:8" ht="31.2" x14ac:dyDescent="0.3">
      <c r="A41" s="1" t="s">
        <v>193</v>
      </c>
      <c r="B41" s="7" t="s">
        <v>59</v>
      </c>
      <c r="C41" s="27">
        <f t="shared" ref="C41:G41" si="31">C42</f>
        <v>2789995000</v>
      </c>
      <c r="D41" s="27">
        <f t="shared" si="31"/>
        <v>0</v>
      </c>
      <c r="E41" s="27">
        <f t="shared" ref="E41" si="32">E42</f>
        <v>0</v>
      </c>
      <c r="F41" s="27">
        <f t="shared" ref="F41" si="33">F42</f>
        <v>0</v>
      </c>
      <c r="G41" s="27">
        <f t="shared" si="31"/>
        <v>165997000</v>
      </c>
      <c r="H41" s="11">
        <f>H42</f>
        <v>2955992000</v>
      </c>
    </row>
    <row r="42" spans="1:8" ht="31.2" x14ac:dyDescent="0.3">
      <c r="A42" s="1" t="s">
        <v>194</v>
      </c>
      <c r="B42" s="7" t="s">
        <v>59</v>
      </c>
      <c r="C42" s="27">
        <v>2789995000</v>
      </c>
      <c r="D42" s="27"/>
      <c r="E42" s="27"/>
      <c r="F42" s="27"/>
      <c r="G42" s="27">
        <v>165997000</v>
      </c>
      <c r="H42" s="11">
        <v>2955992000</v>
      </c>
    </row>
    <row r="43" spans="1:8" ht="46.8" x14ac:dyDescent="0.3">
      <c r="A43" s="1" t="s">
        <v>195</v>
      </c>
      <c r="B43" s="7" t="s">
        <v>60</v>
      </c>
      <c r="C43" s="27">
        <f t="shared" ref="C43:G43" si="34">C44</f>
        <v>1084998000</v>
      </c>
      <c r="D43" s="27">
        <f t="shared" si="34"/>
        <v>0</v>
      </c>
      <c r="E43" s="27">
        <f t="shared" ref="E43" si="35">E44</f>
        <v>0</v>
      </c>
      <c r="F43" s="27">
        <f t="shared" ref="F43" si="36">F44</f>
        <v>0</v>
      </c>
      <c r="G43" s="27">
        <f t="shared" si="34"/>
        <v>487298000</v>
      </c>
      <c r="H43" s="11">
        <f>H44</f>
        <v>1572296000</v>
      </c>
    </row>
    <row r="44" spans="1:8" ht="62.4" x14ac:dyDescent="0.3">
      <c r="A44" s="1" t="s">
        <v>196</v>
      </c>
      <c r="B44" s="7" t="s">
        <v>61</v>
      </c>
      <c r="C44" s="27">
        <v>1084998000</v>
      </c>
      <c r="D44" s="27"/>
      <c r="E44" s="27"/>
      <c r="F44" s="27"/>
      <c r="G44" s="27">
        <v>487298000</v>
      </c>
      <c r="H44" s="11">
        <v>1572296000</v>
      </c>
    </row>
    <row r="45" spans="1:8" x14ac:dyDescent="0.3">
      <c r="A45" s="1" t="s">
        <v>570</v>
      </c>
      <c r="B45" s="12" t="s">
        <v>569</v>
      </c>
      <c r="C45" s="27">
        <v>33363000</v>
      </c>
      <c r="D45" s="27"/>
      <c r="E45" s="27"/>
      <c r="F45" s="27"/>
      <c r="G45" s="27">
        <v>43647000</v>
      </c>
      <c r="H45" s="11">
        <v>77010000</v>
      </c>
    </row>
    <row r="46" spans="1:8" x14ac:dyDescent="0.3">
      <c r="A46" s="14" t="s">
        <v>197</v>
      </c>
      <c r="B46" s="15" t="s">
        <v>62</v>
      </c>
      <c r="C46" s="26">
        <f t="shared" ref="C46:G46" si="37">C47+C50+C53</f>
        <v>4686110200</v>
      </c>
      <c r="D46" s="26">
        <f t="shared" si="37"/>
        <v>0</v>
      </c>
      <c r="E46" s="26">
        <f t="shared" ref="E46" si="38">E47+E50+E53</f>
        <v>0</v>
      </c>
      <c r="F46" s="26">
        <f t="shared" ref="F46" si="39">F47+F50+F53</f>
        <v>0</v>
      </c>
      <c r="G46" s="26">
        <f t="shared" si="37"/>
        <v>79694000</v>
      </c>
      <c r="H46" s="10">
        <f>H47+H50+H53</f>
        <v>4765804200</v>
      </c>
    </row>
    <row r="47" spans="1:8" x14ac:dyDescent="0.3">
      <c r="A47" s="1" t="s">
        <v>198</v>
      </c>
      <c r="B47" s="2" t="s">
        <v>63</v>
      </c>
      <c r="C47" s="27">
        <f t="shared" ref="C47:G47" si="40">SUM(C48:C49)</f>
        <v>3480301200</v>
      </c>
      <c r="D47" s="27">
        <f t="shared" si="40"/>
        <v>0</v>
      </c>
      <c r="E47" s="27">
        <f t="shared" ref="E47" si="41">SUM(E48:E49)</f>
        <v>0</v>
      </c>
      <c r="F47" s="27">
        <f t="shared" ref="F47" si="42">SUM(F48:F49)</f>
        <v>0</v>
      </c>
      <c r="G47" s="27">
        <f t="shared" si="40"/>
        <v>130595000</v>
      </c>
      <c r="H47" s="11">
        <f>SUM(H48:H49)</f>
        <v>3610896200</v>
      </c>
    </row>
    <row r="48" spans="1:8" ht="31.2" x14ac:dyDescent="0.3">
      <c r="A48" s="1" t="s">
        <v>199</v>
      </c>
      <c r="B48" s="2" t="s">
        <v>64</v>
      </c>
      <c r="C48" s="27">
        <v>3424747200</v>
      </c>
      <c r="D48" s="27"/>
      <c r="E48" s="27"/>
      <c r="F48" s="27"/>
      <c r="G48" s="27">
        <v>96240000</v>
      </c>
      <c r="H48" s="11">
        <v>3520987200</v>
      </c>
    </row>
    <row r="49" spans="1:8" ht="31.2" x14ac:dyDescent="0.3">
      <c r="A49" s="1" t="s">
        <v>200</v>
      </c>
      <c r="B49" s="2" t="s">
        <v>65</v>
      </c>
      <c r="C49" s="27">
        <v>55554000</v>
      </c>
      <c r="D49" s="27"/>
      <c r="E49" s="27"/>
      <c r="F49" s="27"/>
      <c r="G49" s="27">
        <v>34355000</v>
      </c>
      <c r="H49" s="11">
        <v>89909000</v>
      </c>
    </row>
    <row r="50" spans="1:8" x14ac:dyDescent="0.3">
      <c r="A50" s="1" t="s">
        <v>201</v>
      </c>
      <c r="B50" s="2" t="s">
        <v>66</v>
      </c>
      <c r="C50" s="27">
        <f t="shared" ref="C50:G50" si="43">SUM(C51:C52)</f>
        <v>1166113000</v>
      </c>
      <c r="D50" s="27">
        <f t="shared" si="43"/>
        <v>0</v>
      </c>
      <c r="E50" s="27">
        <f t="shared" ref="E50" si="44">SUM(E51:E52)</f>
        <v>0</v>
      </c>
      <c r="F50" s="27">
        <f t="shared" ref="F50" si="45">SUM(F51:F52)</f>
        <v>0</v>
      </c>
      <c r="G50" s="27">
        <f t="shared" si="43"/>
        <v>-50000000</v>
      </c>
      <c r="H50" s="11">
        <f>SUM(H51:H52)</f>
        <v>1116113000</v>
      </c>
    </row>
    <row r="51" spans="1:8" x14ac:dyDescent="0.3">
      <c r="A51" s="1" t="s">
        <v>202</v>
      </c>
      <c r="B51" s="2" t="s">
        <v>67</v>
      </c>
      <c r="C51" s="27">
        <v>246254000</v>
      </c>
      <c r="D51" s="27"/>
      <c r="E51" s="27"/>
      <c r="F51" s="27"/>
      <c r="G51" s="27">
        <v>-10000000</v>
      </c>
      <c r="H51" s="11">
        <v>236254000</v>
      </c>
    </row>
    <row r="52" spans="1:8" x14ac:dyDescent="0.3">
      <c r="A52" s="1" t="s">
        <v>203</v>
      </c>
      <c r="B52" s="2" t="s">
        <v>68</v>
      </c>
      <c r="C52" s="27">
        <v>919859000</v>
      </c>
      <c r="D52" s="27"/>
      <c r="E52" s="27"/>
      <c r="F52" s="27"/>
      <c r="G52" s="27">
        <v>-40000000</v>
      </c>
      <c r="H52" s="11">
        <v>879859000</v>
      </c>
    </row>
    <row r="53" spans="1:8" x14ac:dyDescent="0.3">
      <c r="A53" s="1" t="s">
        <v>204</v>
      </c>
      <c r="B53" s="2" t="s">
        <v>69</v>
      </c>
      <c r="C53" s="27">
        <v>39696000</v>
      </c>
      <c r="D53" s="27"/>
      <c r="E53" s="27"/>
      <c r="F53" s="27"/>
      <c r="G53" s="27">
        <v>-901000</v>
      </c>
      <c r="H53" s="11">
        <v>38795000</v>
      </c>
    </row>
    <row r="54" spans="1:8" ht="31.2" x14ac:dyDescent="0.3">
      <c r="A54" s="14" t="s">
        <v>205</v>
      </c>
      <c r="B54" s="15" t="s">
        <v>70</v>
      </c>
      <c r="C54" s="26">
        <f t="shared" ref="C54:G54" si="46">C55+C58</f>
        <v>22346000</v>
      </c>
      <c r="D54" s="26">
        <f t="shared" si="46"/>
        <v>0</v>
      </c>
      <c r="E54" s="26">
        <f t="shared" ref="E54" si="47">E55+E58</f>
        <v>0</v>
      </c>
      <c r="F54" s="26">
        <f t="shared" ref="F54" si="48">F55+F58</f>
        <v>0</v>
      </c>
      <c r="G54" s="26">
        <f t="shared" si="46"/>
        <v>8153000</v>
      </c>
      <c r="H54" s="10">
        <f>H55+H58</f>
        <v>30499000</v>
      </c>
    </row>
    <row r="55" spans="1:8" x14ac:dyDescent="0.3">
      <c r="A55" s="1" t="s">
        <v>206</v>
      </c>
      <c r="B55" s="2" t="s">
        <v>71</v>
      </c>
      <c r="C55" s="27">
        <f t="shared" ref="C55:G55" si="49">SUM(C56:C57)</f>
        <v>21704000</v>
      </c>
      <c r="D55" s="27">
        <f t="shared" si="49"/>
        <v>0</v>
      </c>
      <c r="E55" s="27">
        <f t="shared" ref="E55" si="50">SUM(E56:E57)</f>
        <v>0</v>
      </c>
      <c r="F55" s="27">
        <f t="shared" ref="F55" si="51">SUM(F56:F57)</f>
        <v>0</v>
      </c>
      <c r="G55" s="27">
        <f t="shared" si="49"/>
        <v>8777000</v>
      </c>
      <c r="H55" s="11">
        <f>SUM(H56:H57)</f>
        <v>30481000</v>
      </c>
    </row>
    <row r="56" spans="1:8" ht="31.2" x14ac:dyDescent="0.3">
      <c r="A56" s="1" t="s">
        <v>207</v>
      </c>
      <c r="B56" s="2" t="s">
        <v>72</v>
      </c>
      <c r="C56" s="27">
        <v>14846000</v>
      </c>
      <c r="D56" s="27"/>
      <c r="E56" s="27"/>
      <c r="F56" s="27"/>
      <c r="G56" s="27">
        <v>4773000</v>
      </c>
      <c r="H56" s="11">
        <v>19619000</v>
      </c>
    </row>
    <row r="57" spans="1:8" ht="124.8" x14ac:dyDescent="0.3">
      <c r="A57" s="1" t="s">
        <v>208</v>
      </c>
      <c r="B57" s="2" t="s">
        <v>846</v>
      </c>
      <c r="C57" s="27">
        <v>6858000</v>
      </c>
      <c r="D57" s="27"/>
      <c r="E57" s="27"/>
      <c r="F57" s="27"/>
      <c r="G57" s="27">
        <v>4004000</v>
      </c>
      <c r="H57" s="11">
        <v>10862000</v>
      </c>
    </row>
    <row r="58" spans="1:8" ht="31.2" x14ac:dyDescent="0.3">
      <c r="A58" s="1" t="s">
        <v>209</v>
      </c>
      <c r="B58" s="2" t="s">
        <v>73</v>
      </c>
      <c r="C58" s="27">
        <f t="shared" ref="C58:G58" si="52">C59</f>
        <v>642000</v>
      </c>
      <c r="D58" s="27">
        <f t="shared" si="52"/>
        <v>0</v>
      </c>
      <c r="E58" s="27">
        <f t="shared" ref="E58" si="53">E59</f>
        <v>0</v>
      </c>
      <c r="F58" s="27">
        <f t="shared" ref="F58" si="54">F59</f>
        <v>0</v>
      </c>
      <c r="G58" s="27">
        <f t="shared" si="52"/>
        <v>-624000</v>
      </c>
      <c r="H58" s="11">
        <f>H59</f>
        <v>18000</v>
      </c>
    </row>
    <row r="59" spans="1:8" x14ac:dyDescent="0.3">
      <c r="A59" s="1" t="s">
        <v>210</v>
      </c>
      <c r="B59" s="2" t="s">
        <v>74</v>
      </c>
      <c r="C59" s="27">
        <v>642000</v>
      </c>
      <c r="D59" s="27"/>
      <c r="E59" s="27"/>
      <c r="F59" s="27"/>
      <c r="G59" s="27">
        <v>-624000</v>
      </c>
      <c r="H59" s="11">
        <v>18000</v>
      </c>
    </row>
    <row r="60" spans="1:8" x14ac:dyDescent="0.3">
      <c r="A60" s="14" t="s">
        <v>211</v>
      </c>
      <c r="B60" s="15" t="s">
        <v>75</v>
      </c>
      <c r="C60" s="26">
        <f>C61+C62+C63</f>
        <v>185836000</v>
      </c>
      <c r="D60" s="26">
        <f>D61+D62+D63</f>
        <v>0</v>
      </c>
      <c r="E60" s="26">
        <f>E61+E62+E63</f>
        <v>0</v>
      </c>
      <c r="F60" s="26">
        <f>F61+F62+F63</f>
        <v>0</v>
      </c>
      <c r="G60" s="26">
        <f>G61+G62+G63</f>
        <v>-80656383</v>
      </c>
      <c r="H60" s="10">
        <f>H61+H62+H63</f>
        <v>105179617</v>
      </c>
    </row>
    <row r="61" spans="1:8" ht="93.6" x14ac:dyDescent="0.3">
      <c r="A61" s="1" t="s">
        <v>848</v>
      </c>
      <c r="B61" s="2" t="s">
        <v>847</v>
      </c>
      <c r="C61" s="27">
        <v>0</v>
      </c>
      <c r="D61" s="27"/>
      <c r="E61" s="27"/>
      <c r="F61" s="27"/>
      <c r="G61" s="27">
        <v>1000</v>
      </c>
      <c r="H61" s="11">
        <v>1000</v>
      </c>
    </row>
    <row r="62" spans="1:8" ht="78" x14ac:dyDescent="0.3">
      <c r="A62" s="1" t="s">
        <v>212</v>
      </c>
      <c r="B62" s="2" t="s">
        <v>76</v>
      </c>
      <c r="C62" s="27">
        <v>1100000</v>
      </c>
      <c r="D62" s="27"/>
      <c r="E62" s="27"/>
      <c r="F62" s="27"/>
      <c r="G62" s="27">
        <v>-55000</v>
      </c>
      <c r="H62" s="11">
        <v>1045000</v>
      </c>
    </row>
    <row r="63" spans="1:8" ht="37.200000000000003" customHeight="1" x14ac:dyDescent="0.3">
      <c r="A63" s="1" t="s">
        <v>213</v>
      </c>
      <c r="B63" s="2" t="s">
        <v>77</v>
      </c>
      <c r="C63" s="27">
        <f>C64+C65+C66+C68+C69+C70+C71+C74+C76+C77+C78+C79+C80+C81+C73+C82</f>
        <v>184736000</v>
      </c>
      <c r="D63" s="27">
        <f>D65+D66+D68+D69+D71+D74+D76+D77+D78+D79+D80+D81+D73+D82</f>
        <v>0</v>
      </c>
      <c r="E63" s="27">
        <f>E65+E66+E68+E69+E71+E74+E76+E77+E78+E79+E80+E81+E73+E82</f>
        <v>0</v>
      </c>
      <c r="F63" s="27">
        <f>F65+F66+F68+F69+F71+F74+F76+F77+F78+F79+F80+F81+F73+F82</f>
        <v>0</v>
      </c>
      <c r="G63" s="27">
        <f>G64+G65+G66+G68+G69+G70+G71+G72+G75+G77+G78+G79+G80+G81+G82</f>
        <v>-80602383</v>
      </c>
      <c r="H63" s="11">
        <f>H65+H66+H68+H69+H71+H74+H76+H77+H78+H79+H80+H81+H73+H82</f>
        <v>104133617</v>
      </c>
    </row>
    <row r="64" spans="1:8" s="24" customFormat="1" ht="93.6" x14ac:dyDescent="0.3">
      <c r="A64" s="22" t="s">
        <v>867</v>
      </c>
      <c r="B64" s="23" t="s">
        <v>866</v>
      </c>
      <c r="C64" s="27">
        <v>2000</v>
      </c>
      <c r="D64" s="27"/>
      <c r="E64" s="27"/>
      <c r="F64" s="27"/>
      <c r="G64" s="27">
        <v>-2000</v>
      </c>
      <c r="H64" s="27">
        <v>0</v>
      </c>
    </row>
    <row r="65" spans="1:8" ht="46.8" x14ac:dyDescent="0.3">
      <c r="A65" s="1" t="s">
        <v>214</v>
      </c>
      <c r="B65" s="2" t="s">
        <v>78</v>
      </c>
      <c r="C65" s="27">
        <v>113276000</v>
      </c>
      <c r="D65" s="27"/>
      <c r="E65" s="27"/>
      <c r="F65" s="27"/>
      <c r="G65" s="27">
        <v>-38250000</v>
      </c>
      <c r="H65" s="11">
        <v>75026000</v>
      </c>
    </row>
    <row r="66" spans="1:8" ht="62.4" x14ac:dyDescent="0.3">
      <c r="A66" s="1" t="s">
        <v>215</v>
      </c>
      <c r="B66" s="2" t="s">
        <v>79</v>
      </c>
      <c r="C66" s="27">
        <f t="shared" ref="C66:G66" si="55">C67</f>
        <v>41084000</v>
      </c>
      <c r="D66" s="27">
        <f t="shared" si="55"/>
        <v>0</v>
      </c>
      <c r="E66" s="27">
        <f t="shared" ref="E66" si="56">E67</f>
        <v>0</v>
      </c>
      <c r="F66" s="27">
        <f t="shared" ref="F66" si="57">F67</f>
        <v>0</v>
      </c>
      <c r="G66" s="27">
        <f t="shared" si="55"/>
        <v>-34120750</v>
      </c>
      <c r="H66" s="11">
        <f>H67</f>
        <v>6963250</v>
      </c>
    </row>
    <row r="67" spans="1:8" ht="78" x14ac:dyDescent="0.3">
      <c r="A67" s="1" t="s">
        <v>216</v>
      </c>
      <c r="B67" s="2" t="s">
        <v>80</v>
      </c>
      <c r="C67" s="27">
        <v>41084000</v>
      </c>
      <c r="D67" s="27"/>
      <c r="E67" s="27"/>
      <c r="F67" s="27"/>
      <c r="G67" s="27">
        <v>-34120750</v>
      </c>
      <c r="H67" s="11">
        <v>6963250</v>
      </c>
    </row>
    <row r="68" spans="1:8" ht="31.2" x14ac:dyDescent="0.3">
      <c r="A68" s="1" t="s">
        <v>217</v>
      </c>
      <c r="B68" s="2" t="s">
        <v>81</v>
      </c>
      <c r="C68" s="27">
        <v>5700000</v>
      </c>
      <c r="D68" s="27"/>
      <c r="E68" s="27"/>
      <c r="F68" s="27"/>
      <c r="G68" s="27">
        <v>-1700000</v>
      </c>
      <c r="H68" s="11">
        <v>4000000</v>
      </c>
    </row>
    <row r="69" spans="1:8" ht="78" x14ac:dyDescent="0.3">
      <c r="A69" s="1" t="s">
        <v>218</v>
      </c>
      <c r="B69" s="2" t="s">
        <v>82</v>
      </c>
      <c r="C69" s="27">
        <v>146000</v>
      </c>
      <c r="D69" s="27"/>
      <c r="E69" s="27"/>
      <c r="F69" s="27"/>
      <c r="G69" s="27">
        <v>-86000</v>
      </c>
      <c r="H69" s="11">
        <v>60000</v>
      </c>
    </row>
    <row r="70" spans="1:8" s="24" customFormat="1" ht="46.8" x14ac:dyDescent="0.3">
      <c r="A70" s="22" t="s">
        <v>869</v>
      </c>
      <c r="B70" s="23" t="s">
        <v>868</v>
      </c>
      <c r="C70" s="27">
        <v>20000</v>
      </c>
      <c r="D70" s="27"/>
      <c r="E70" s="27"/>
      <c r="F70" s="27"/>
      <c r="G70" s="27">
        <v>-20000</v>
      </c>
      <c r="H70" s="27">
        <v>0</v>
      </c>
    </row>
    <row r="71" spans="1:8" ht="113.4" customHeight="1" x14ac:dyDescent="0.3">
      <c r="A71" s="1" t="s">
        <v>219</v>
      </c>
      <c r="B71" s="7" t="s">
        <v>83</v>
      </c>
      <c r="C71" s="27">
        <v>12000</v>
      </c>
      <c r="D71" s="27"/>
      <c r="E71" s="27"/>
      <c r="F71" s="27"/>
      <c r="G71" s="27">
        <v>-9633</v>
      </c>
      <c r="H71" s="11">
        <v>2367</v>
      </c>
    </row>
    <row r="72" spans="1:8" ht="78" x14ac:dyDescent="0.3">
      <c r="A72" s="1" t="s">
        <v>220</v>
      </c>
      <c r="B72" s="2" t="s">
        <v>84</v>
      </c>
      <c r="C72" s="27">
        <f t="shared" ref="C72:D72" si="58">SUM(C73:C74)</f>
        <v>23150000</v>
      </c>
      <c r="D72" s="27">
        <f t="shared" si="58"/>
        <v>0</v>
      </c>
      <c r="E72" s="27">
        <f t="shared" ref="E72" si="59">SUM(E73:E74)</f>
        <v>0</v>
      </c>
      <c r="F72" s="27">
        <f t="shared" ref="F72" si="60">SUM(F73:F74)</f>
        <v>0</v>
      </c>
      <c r="G72" s="27">
        <v>-6350000</v>
      </c>
      <c r="H72" s="11">
        <f>SUM(H73:H74)</f>
        <v>16800000</v>
      </c>
    </row>
    <row r="73" spans="1:8" ht="93.6" x14ac:dyDescent="0.3">
      <c r="A73" s="1" t="s">
        <v>221</v>
      </c>
      <c r="B73" s="2" t="s">
        <v>85</v>
      </c>
      <c r="C73" s="27">
        <v>10800000</v>
      </c>
      <c r="D73" s="27"/>
      <c r="E73" s="27"/>
      <c r="F73" s="27"/>
      <c r="G73" s="27">
        <v>-6300000</v>
      </c>
      <c r="H73" s="11">
        <v>4500000</v>
      </c>
    </row>
    <row r="74" spans="1:8" ht="189.6" customHeight="1" x14ac:dyDescent="0.3">
      <c r="A74" s="1" t="s">
        <v>222</v>
      </c>
      <c r="B74" s="2" t="s">
        <v>86</v>
      </c>
      <c r="C74" s="27">
        <v>12350000</v>
      </c>
      <c r="D74" s="27"/>
      <c r="E74" s="27"/>
      <c r="F74" s="27"/>
      <c r="G74" s="27">
        <v>50000</v>
      </c>
      <c r="H74" s="11">
        <v>12300000</v>
      </c>
    </row>
    <row r="75" spans="1:8" ht="62.4" x14ac:dyDescent="0.3">
      <c r="A75" s="1" t="s">
        <v>223</v>
      </c>
      <c r="B75" s="2" t="s">
        <v>87</v>
      </c>
      <c r="C75" s="27">
        <f t="shared" ref="C75:G75" si="61">C76</f>
        <v>202000</v>
      </c>
      <c r="D75" s="27">
        <f t="shared" si="61"/>
        <v>0</v>
      </c>
      <c r="E75" s="27">
        <f t="shared" ref="E75" si="62">E76</f>
        <v>0</v>
      </c>
      <c r="F75" s="27">
        <f t="shared" ref="F75" si="63">F76</f>
        <v>0</v>
      </c>
      <c r="G75" s="27">
        <f t="shared" si="61"/>
        <v>-122000</v>
      </c>
      <c r="H75" s="11">
        <f>H76</f>
        <v>80000</v>
      </c>
    </row>
    <row r="76" spans="1:8" ht="93.6" x14ac:dyDescent="0.3">
      <c r="A76" s="1" t="s">
        <v>224</v>
      </c>
      <c r="B76" s="2" t="s">
        <v>88</v>
      </c>
      <c r="C76" s="27">
        <v>202000</v>
      </c>
      <c r="D76" s="27"/>
      <c r="E76" s="27"/>
      <c r="F76" s="27"/>
      <c r="G76" s="27">
        <v>-122000</v>
      </c>
      <c r="H76" s="11">
        <v>80000</v>
      </c>
    </row>
    <row r="77" spans="1:8" ht="31.2" x14ac:dyDescent="0.3">
      <c r="A77" s="1" t="s">
        <v>445</v>
      </c>
      <c r="B77" s="2" t="s">
        <v>446</v>
      </c>
      <c r="C77" s="27">
        <v>79000</v>
      </c>
      <c r="D77" s="27"/>
      <c r="E77" s="27"/>
      <c r="F77" s="27"/>
      <c r="G77" s="27">
        <v>16000</v>
      </c>
      <c r="H77" s="11">
        <v>95000</v>
      </c>
    </row>
    <row r="78" spans="1:8" ht="46.8" x14ac:dyDescent="0.3">
      <c r="A78" s="1" t="s">
        <v>225</v>
      </c>
      <c r="B78" s="2" t="s">
        <v>89</v>
      </c>
      <c r="C78" s="27">
        <v>30000</v>
      </c>
      <c r="D78" s="27"/>
      <c r="E78" s="27"/>
      <c r="F78" s="27"/>
      <c r="G78" s="27">
        <v>10000</v>
      </c>
      <c r="H78" s="11">
        <v>40000</v>
      </c>
    </row>
    <row r="79" spans="1:8" ht="82.2" customHeight="1" x14ac:dyDescent="0.3">
      <c r="A79" s="1" t="s">
        <v>226</v>
      </c>
      <c r="B79" s="2" t="s">
        <v>90</v>
      </c>
      <c r="C79" s="27">
        <v>527000</v>
      </c>
      <c r="D79" s="27"/>
      <c r="E79" s="27"/>
      <c r="F79" s="27"/>
      <c r="G79" s="27">
        <v>-235000</v>
      </c>
      <c r="H79" s="11">
        <v>292000</v>
      </c>
    </row>
    <row r="80" spans="1:8" ht="93.6" x14ac:dyDescent="0.3">
      <c r="A80" s="1" t="s">
        <v>227</v>
      </c>
      <c r="B80" s="2" t="s">
        <v>91</v>
      </c>
      <c r="C80" s="27">
        <v>108000</v>
      </c>
      <c r="D80" s="27"/>
      <c r="E80" s="27"/>
      <c r="F80" s="27"/>
      <c r="G80" s="27">
        <v>282000</v>
      </c>
      <c r="H80" s="11">
        <v>390000</v>
      </c>
    </row>
    <row r="81" spans="1:8" ht="62.4" x14ac:dyDescent="0.3">
      <c r="A81" s="1" t="s">
        <v>228</v>
      </c>
      <c r="B81" s="7" t="s">
        <v>92</v>
      </c>
      <c r="C81" s="27">
        <v>300000</v>
      </c>
      <c r="D81" s="27"/>
      <c r="E81" s="27"/>
      <c r="F81" s="27"/>
      <c r="G81" s="27">
        <v>-265000</v>
      </c>
      <c r="H81" s="11">
        <v>35000</v>
      </c>
    </row>
    <row r="82" spans="1:8" ht="78" x14ac:dyDescent="0.3">
      <c r="A82" s="1" t="s">
        <v>648</v>
      </c>
      <c r="B82" s="7" t="s">
        <v>649</v>
      </c>
      <c r="C82" s="27">
        <v>100000</v>
      </c>
      <c r="D82" s="27"/>
      <c r="E82" s="27"/>
      <c r="F82" s="27"/>
      <c r="G82" s="27">
        <v>250000</v>
      </c>
      <c r="H82" s="11">
        <v>350000</v>
      </c>
    </row>
    <row r="83" spans="1:8" ht="46.8" x14ac:dyDescent="0.3">
      <c r="A83" s="14" t="s">
        <v>229</v>
      </c>
      <c r="B83" s="15" t="s">
        <v>93</v>
      </c>
      <c r="C83" s="26">
        <f t="shared" ref="C83:G83" si="64">C84+C86+C89+C91+C98+C101</f>
        <v>250485000</v>
      </c>
      <c r="D83" s="26">
        <f t="shared" si="64"/>
        <v>0</v>
      </c>
      <c r="E83" s="26">
        <f t="shared" ref="E83" si="65">E84+E86+E89+E91+E98+E101</f>
        <v>0</v>
      </c>
      <c r="F83" s="26">
        <f t="shared" ref="F83" si="66">F84+F86+F89+F91+F98+F101</f>
        <v>0</v>
      </c>
      <c r="G83" s="26">
        <f t="shared" si="64"/>
        <v>2218000</v>
      </c>
      <c r="H83" s="10">
        <f>H84+H86+H89+H91+H98+H101</f>
        <v>252703000</v>
      </c>
    </row>
    <row r="84" spans="1:8" ht="78" x14ac:dyDescent="0.3">
      <c r="A84" s="1" t="s">
        <v>230</v>
      </c>
      <c r="B84" s="2" t="s">
        <v>94</v>
      </c>
      <c r="C84" s="27">
        <f t="shared" ref="C84:G84" si="67">C85</f>
        <v>14138000</v>
      </c>
      <c r="D84" s="27">
        <f t="shared" si="67"/>
        <v>0</v>
      </c>
      <c r="E84" s="27">
        <f t="shared" ref="E84" si="68">E85</f>
        <v>0</v>
      </c>
      <c r="F84" s="27">
        <f t="shared" ref="F84" si="69">F85</f>
        <v>0</v>
      </c>
      <c r="G84" s="27">
        <f t="shared" si="67"/>
        <v>-10371000</v>
      </c>
      <c r="H84" s="11">
        <f>H85</f>
        <v>3767000</v>
      </c>
    </row>
    <row r="85" spans="1:8" ht="62.4" x14ac:dyDescent="0.3">
      <c r="A85" s="1" t="s">
        <v>231</v>
      </c>
      <c r="B85" s="2" t="s">
        <v>95</v>
      </c>
      <c r="C85" s="27">
        <v>14138000</v>
      </c>
      <c r="D85" s="27"/>
      <c r="E85" s="27"/>
      <c r="F85" s="27"/>
      <c r="G85" s="27">
        <v>-10371000</v>
      </c>
      <c r="H85" s="11">
        <v>3767000</v>
      </c>
    </row>
    <row r="86" spans="1:8" x14ac:dyDescent="0.3">
      <c r="A86" s="1" t="s">
        <v>628</v>
      </c>
      <c r="B86" s="2" t="s">
        <v>631</v>
      </c>
      <c r="C86" s="27">
        <f t="shared" ref="C86:G87" si="70">C87</f>
        <v>100000000</v>
      </c>
      <c r="D86" s="27">
        <f t="shared" si="70"/>
        <v>0</v>
      </c>
      <c r="E86" s="27">
        <f t="shared" ref="E86:E87" si="71">E87</f>
        <v>0</v>
      </c>
      <c r="F86" s="27">
        <f t="shared" ref="F86:F87" si="72">F87</f>
        <v>0</v>
      </c>
      <c r="G86" s="27">
        <f t="shared" si="70"/>
        <v>0</v>
      </c>
      <c r="H86" s="11">
        <f>H87</f>
        <v>100000000</v>
      </c>
    </row>
    <row r="87" spans="1:8" ht="46.8" x14ac:dyDescent="0.3">
      <c r="A87" s="1" t="s">
        <v>629</v>
      </c>
      <c r="B87" s="2" t="s">
        <v>632</v>
      </c>
      <c r="C87" s="27">
        <f t="shared" si="70"/>
        <v>100000000</v>
      </c>
      <c r="D87" s="27">
        <f t="shared" si="70"/>
        <v>0</v>
      </c>
      <c r="E87" s="27">
        <f t="shared" si="71"/>
        <v>0</v>
      </c>
      <c r="F87" s="27">
        <f t="shared" si="72"/>
        <v>0</v>
      </c>
      <c r="G87" s="27">
        <f t="shared" si="70"/>
        <v>0</v>
      </c>
      <c r="H87" s="11">
        <f>H88</f>
        <v>100000000</v>
      </c>
    </row>
    <row r="88" spans="1:8" ht="46.8" x14ac:dyDescent="0.3">
      <c r="A88" s="1" t="s">
        <v>630</v>
      </c>
      <c r="B88" s="2" t="s">
        <v>633</v>
      </c>
      <c r="C88" s="27">
        <v>100000000</v>
      </c>
      <c r="D88" s="27"/>
      <c r="E88" s="27"/>
      <c r="F88" s="27"/>
      <c r="G88" s="27"/>
      <c r="H88" s="11">
        <v>100000000</v>
      </c>
    </row>
    <row r="89" spans="1:8" ht="31.2" x14ac:dyDescent="0.3">
      <c r="A89" s="1" t="s">
        <v>849</v>
      </c>
      <c r="B89" s="2" t="s">
        <v>851</v>
      </c>
      <c r="C89" s="27">
        <f t="shared" ref="C89:G89" si="73">C90</f>
        <v>0</v>
      </c>
      <c r="D89" s="27">
        <f t="shared" si="73"/>
        <v>0</v>
      </c>
      <c r="E89" s="27">
        <f t="shared" ref="E89" si="74">E90</f>
        <v>0</v>
      </c>
      <c r="F89" s="27">
        <f t="shared" ref="F89" si="75">F90</f>
        <v>0</v>
      </c>
      <c r="G89" s="27">
        <f t="shared" si="73"/>
        <v>736915.49</v>
      </c>
      <c r="H89" s="11">
        <f>H90</f>
        <v>736915.49</v>
      </c>
    </row>
    <row r="90" spans="1:8" ht="46.8" x14ac:dyDescent="0.3">
      <c r="A90" s="1" t="s">
        <v>850</v>
      </c>
      <c r="B90" s="2" t="s">
        <v>852</v>
      </c>
      <c r="C90" s="27">
        <v>0</v>
      </c>
      <c r="D90" s="27"/>
      <c r="E90" s="27"/>
      <c r="F90" s="27"/>
      <c r="G90" s="27">
        <v>736915.49</v>
      </c>
      <c r="H90" s="11">
        <v>736915.49</v>
      </c>
    </row>
    <row r="91" spans="1:8" ht="93.6" x14ac:dyDescent="0.3">
      <c r="A91" s="1" t="s">
        <v>232</v>
      </c>
      <c r="B91" s="2" t="s">
        <v>96</v>
      </c>
      <c r="C91" s="27">
        <f t="shared" ref="C91:G91" si="76">C92+C94+C96</f>
        <v>130271000</v>
      </c>
      <c r="D91" s="27">
        <f t="shared" si="76"/>
        <v>0</v>
      </c>
      <c r="E91" s="27">
        <f t="shared" ref="E91" si="77">E92+E94+E96</f>
        <v>0</v>
      </c>
      <c r="F91" s="27">
        <f t="shared" ref="F91" si="78">F92+F94+F96</f>
        <v>0</v>
      </c>
      <c r="G91" s="27">
        <f t="shared" si="76"/>
        <v>-1342915.49</v>
      </c>
      <c r="H91" s="11">
        <f>H92+H94+H96</f>
        <v>128928084.51000001</v>
      </c>
    </row>
    <row r="92" spans="1:8" ht="78" x14ac:dyDescent="0.3">
      <c r="A92" s="1" t="s">
        <v>233</v>
      </c>
      <c r="B92" s="2" t="s">
        <v>97</v>
      </c>
      <c r="C92" s="27">
        <f t="shared" ref="C92:G92" si="79">C93</f>
        <v>103056000</v>
      </c>
      <c r="D92" s="27">
        <f t="shared" si="79"/>
        <v>0</v>
      </c>
      <c r="E92" s="27">
        <f t="shared" ref="E92" si="80">E93</f>
        <v>0</v>
      </c>
      <c r="F92" s="27">
        <f t="shared" ref="F92" si="81">F93</f>
        <v>0</v>
      </c>
      <c r="G92" s="27">
        <f t="shared" si="79"/>
        <v>0</v>
      </c>
      <c r="H92" s="11">
        <f>H93</f>
        <v>103056000</v>
      </c>
    </row>
    <row r="93" spans="1:8" ht="80.400000000000006" customHeight="1" x14ac:dyDescent="0.3">
      <c r="A93" s="1" t="s">
        <v>234</v>
      </c>
      <c r="B93" s="2" t="s">
        <v>161</v>
      </c>
      <c r="C93" s="27">
        <v>103056000</v>
      </c>
      <c r="D93" s="27"/>
      <c r="E93" s="27"/>
      <c r="F93" s="27"/>
      <c r="G93" s="27"/>
      <c r="H93" s="11">
        <v>103056000</v>
      </c>
    </row>
    <row r="94" spans="1:8" ht="93.6" x14ac:dyDescent="0.3">
      <c r="A94" s="1" t="s">
        <v>235</v>
      </c>
      <c r="B94" s="2" t="s">
        <v>98</v>
      </c>
      <c r="C94" s="27">
        <f t="shared" ref="C94:G94" si="82">C95</f>
        <v>5741000</v>
      </c>
      <c r="D94" s="27">
        <f t="shared" si="82"/>
        <v>0</v>
      </c>
      <c r="E94" s="27">
        <f t="shared" ref="E94" si="83">E95</f>
        <v>0</v>
      </c>
      <c r="F94" s="27">
        <f t="shared" ref="F94" si="84">F95</f>
        <v>0</v>
      </c>
      <c r="G94" s="27">
        <f t="shared" si="82"/>
        <v>-229915.49</v>
      </c>
      <c r="H94" s="11">
        <f>H95</f>
        <v>5511084.5099999998</v>
      </c>
    </row>
    <row r="95" spans="1:8" ht="78" x14ac:dyDescent="0.3">
      <c r="A95" s="1" t="s">
        <v>236</v>
      </c>
      <c r="B95" s="2" t="s">
        <v>99</v>
      </c>
      <c r="C95" s="27">
        <v>5741000</v>
      </c>
      <c r="D95" s="27"/>
      <c r="E95" s="27"/>
      <c r="F95" s="27"/>
      <c r="G95" s="27">
        <v>-229915.49</v>
      </c>
      <c r="H95" s="11">
        <v>5511084.5099999998</v>
      </c>
    </row>
    <row r="96" spans="1:8" ht="46.8" x14ac:dyDescent="0.3">
      <c r="A96" s="1" t="s">
        <v>237</v>
      </c>
      <c r="B96" s="2" t="s">
        <v>100</v>
      </c>
      <c r="C96" s="27">
        <f t="shared" ref="C96:G96" si="85">C97</f>
        <v>21474000</v>
      </c>
      <c r="D96" s="27">
        <f t="shared" si="85"/>
        <v>0</v>
      </c>
      <c r="E96" s="27">
        <f t="shared" ref="E96" si="86">E97</f>
        <v>0</v>
      </c>
      <c r="F96" s="27">
        <f t="shared" ref="F96" si="87">F97</f>
        <v>0</v>
      </c>
      <c r="G96" s="27">
        <f t="shared" si="85"/>
        <v>-1113000</v>
      </c>
      <c r="H96" s="11">
        <f>H97</f>
        <v>20361000</v>
      </c>
    </row>
    <row r="97" spans="1:8" ht="46.8" x14ac:dyDescent="0.3">
      <c r="A97" s="1" t="s">
        <v>238</v>
      </c>
      <c r="B97" s="2" t="s">
        <v>101</v>
      </c>
      <c r="C97" s="27">
        <v>21474000</v>
      </c>
      <c r="D97" s="27"/>
      <c r="E97" s="27"/>
      <c r="F97" s="27"/>
      <c r="G97" s="27">
        <v>-1113000</v>
      </c>
      <c r="H97" s="11">
        <v>20361000</v>
      </c>
    </row>
    <row r="98" spans="1:8" ht="31.2" x14ac:dyDescent="0.3">
      <c r="A98" s="1" t="s">
        <v>239</v>
      </c>
      <c r="B98" s="2" t="s">
        <v>102</v>
      </c>
      <c r="C98" s="27">
        <f t="shared" ref="C98:G99" si="88">C99</f>
        <v>5220000</v>
      </c>
      <c r="D98" s="27">
        <f t="shared" si="88"/>
        <v>0</v>
      </c>
      <c r="E98" s="27">
        <f t="shared" ref="E98:E99" si="89">E99</f>
        <v>0</v>
      </c>
      <c r="F98" s="27">
        <f t="shared" ref="F98:F99" si="90">F99</f>
        <v>0</v>
      </c>
      <c r="G98" s="27">
        <f t="shared" si="88"/>
        <v>12551000</v>
      </c>
      <c r="H98" s="11">
        <f>H99</f>
        <v>17771000</v>
      </c>
    </row>
    <row r="99" spans="1:8" ht="46.8" x14ac:dyDescent="0.3">
      <c r="A99" s="1" t="s">
        <v>240</v>
      </c>
      <c r="B99" s="2" t="s">
        <v>103</v>
      </c>
      <c r="C99" s="27">
        <f t="shared" si="88"/>
        <v>5220000</v>
      </c>
      <c r="D99" s="27">
        <f t="shared" si="88"/>
        <v>0</v>
      </c>
      <c r="E99" s="27">
        <f t="shared" si="89"/>
        <v>0</v>
      </c>
      <c r="F99" s="27">
        <f t="shared" si="90"/>
        <v>0</v>
      </c>
      <c r="G99" s="27">
        <f t="shared" si="88"/>
        <v>12551000</v>
      </c>
      <c r="H99" s="11">
        <f>H100</f>
        <v>17771000</v>
      </c>
    </row>
    <row r="100" spans="1:8" ht="62.4" x14ac:dyDescent="0.3">
      <c r="A100" s="1" t="s">
        <v>241</v>
      </c>
      <c r="B100" s="2" t="s">
        <v>104</v>
      </c>
      <c r="C100" s="27">
        <v>5220000</v>
      </c>
      <c r="D100" s="27"/>
      <c r="E100" s="27"/>
      <c r="F100" s="27"/>
      <c r="G100" s="27">
        <v>12551000</v>
      </c>
      <c r="H100" s="11">
        <v>17771000</v>
      </c>
    </row>
    <row r="101" spans="1:8" ht="93.6" x14ac:dyDescent="0.3">
      <c r="A101" s="1" t="s">
        <v>242</v>
      </c>
      <c r="B101" s="2" t="s">
        <v>105</v>
      </c>
      <c r="C101" s="27">
        <f t="shared" ref="C101:G102" si="91">C102</f>
        <v>856000</v>
      </c>
      <c r="D101" s="27">
        <f t="shared" si="91"/>
        <v>0</v>
      </c>
      <c r="E101" s="27">
        <f t="shared" ref="E101:E102" si="92">E102</f>
        <v>0</v>
      </c>
      <c r="F101" s="27">
        <f t="shared" ref="F101:F102" si="93">F102</f>
        <v>0</v>
      </c>
      <c r="G101" s="27">
        <f t="shared" si="91"/>
        <v>644000</v>
      </c>
      <c r="H101" s="11">
        <f>H102</f>
        <v>1500000</v>
      </c>
    </row>
    <row r="102" spans="1:8" ht="93.6" x14ac:dyDescent="0.3">
      <c r="A102" s="1" t="s">
        <v>243</v>
      </c>
      <c r="B102" s="2" t="s">
        <v>106</v>
      </c>
      <c r="C102" s="27">
        <f t="shared" si="91"/>
        <v>856000</v>
      </c>
      <c r="D102" s="27">
        <f t="shared" si="91"/>
        <v>0</v>
      </c>
      <c r="E102" s="27">
        <f t="shared" si="92"/>
        <v>0</v>
      </c>
      <c r="F102" s="27">
        <f t="shared" si="93"/>
        <v>0</v>
      </c>
      <c r="G102" s="27">
        <f t="shared" si="91"/>
        <v>644000</v>
      </c>
      <c r="H102" s="11">
        <f>H103</f>
        <v>1500000</v>
      </c>
    </row>
    <row r="103" spans="1:8" ht="96.6" customHeight="1" x14ac:dyDescent="0.3">
      <c r="A103" s="1" t="s">
        <v>244</v>
      </c>
      <c r="B103" s="2" t="s">
        <v>107</v>
      </c>
      <c r="C103" s="27">
        <v>856000</v>
      </c>
      <c r="D103" s="27"/>
      <c r="E103" s="27"/>
      <c r="F103" s="27"/>
      <c r="G103" s="27">
        <v>644000</v>
      </c>
      <c r="H103" s="11">
        <v>1500000</v>
      </c>
    </row>
    <row r="104" spans="1:8" ht="31.2" x14ac:dyDescent="0.3">
      <c r="A104" s="14" t="s">
        <v>245</v>
      </c>
      <c r="B104" s="15" t="s">
        <v>108</v>
      </c>
      <c r="C104" s="26">
        <f t="shared" ref="C104:G104" si="94">C105+C112+C118</f>
        <v>347503000</v>
      </c>
      <c r="D104" s="26">
        <f t="shared" si="94"/>
        <v>0</v>
      </c>
      <c r="E104" s="26">
        <f t="shared" ref="E104" si="95">E105+E112+E118</f>
        <v>0</v>
      </c>
      <c r="F104" s="26">
        <f t="shared" ref="F104" si="96">F105+F112+F118</f>
        <v>0</v>
      </c>
      <c r="G104" s="26">
        <f t="shared" si="94"/>
        <v>118116000</v>
      </c>
      <c r="H104" s="10">
        <f>H105+H112+H118</f>
        <v>465619000</v>
      </c>
    </row>
    <row r="105" spans="1:8" x14ac:dyDescent="0.3">
      <c r="A105" s="1" t="s">
        <v>246</v>
      </c>
      <c r="B105" s="2" t="s">
        <v>109</v>
      </c>
      <c r="C105" s="27">
        <f t="shared" ref="C105:G105" si="97">C106+C107+C108+C111</f>
        <v>11892000</v>
      </c>
      <c r="D105" s="27">
        <f t="shared" si="97"/>
        <v>0</v>
      </c>
      <c r="E105" s="27">
        <f t="shared" ref="E105" si="98">E106+E107+E108+E111</f>
        <v>0</v>
      </c>
      <c r="F105" s="27">
        <f t="shared" ref="F105" si="99">F106+F107+F108+F111</f>
        <v>0</v>
      </c>
      <c r="G105" s="27">
        <f t="shared" si="97"/>
        <v>7466000</v>
      </c>
      <c r="H105" s="11">
        <f>H106+H107+H108+H111</f>
        <v>19358000</v>
      </c>
    </row>
    <row r="106" spans="1:8" ht="31.2" x14ac:dyDescent="0.3">
      <c r="A106" s="1" t="s">
        <v>247</v>
      </c>
      <c r="B106" s="2" t="s">
        <v>110</v>
      </c>
      <c r="C106" s="27">
        <v>880000</v>
      </c>
      <c r="D106" s="27"/>
      <c r="E106" s="27"/>
      <c r="F106" s="27"/>
      <c r="G106" s="27">
        <v>3128000</v>
      </c>
      <c r="H106" s="11">
        <v>4008000</v>
      </c>
    </row>
    <row r="107" spans="1:8" x14ac:dyDescent="0.3">
      <c r="A107" s="1" t="s">
        <v>248</v>
      </c>
      <c r="B107" s="2" t="s">
        <v>111</v>
      </c>
      <c r="C107" s="27">
        <v>2450000</v>
      </c>
      <c r="D107" s="27"/>
      <c r="E107" s="27"/>
      <c r="F107" s="27"/>
      <c r="G107" s="27">
        <v>950000</v>
      </c>
      <c r="H107" s="11">
        <v>3400000</v>
      </c>
    </row>
    <row r="108" spans="1:8" x14ac:dyDescent="0.3">
      <c r="A108" s="1" t="s">
        <v>249</v>
      </c>
      <c r="B108" s="2" t="s">
        <v>148</v>
      </c>
      <c r="C108" s="27">
        <f t="shared" ref="C108:G108" si="100">C109+C110</f>
        <v>8562000</v>
      </c>
      <c r="D108" s="27">
        <f t="shared" si="100"/>
        <v>0</v>
      </c>
      <c r="E108" s="27">
        <f t="shared" ref="E108" si="101">E109+E110</f>
        <v>0</v>
      </c>
      <c r="F108" s="27">
        <f t="shared" ref="F108" si="102">F109+F110</f>
        <v>0</v>
      </c>
      <c r="G108" s="27">
        <f t="shared" si="100"/>
        <v>1388000</v>
      </c>
      <c r="H108" s="11">
        <f>H109+H110</f>
        <v>9950000</v>
      </c>
    </row>
    <row r="109" spans="1:8" x14ac:dyDescent="0.3">
      <c r="A109" s="1" t="s">
        <v>250</v>
      </c>
      <c r="B109" s="2" t="s">
        <v>149</v>
      </c>
      <c r="C109" s="27">
        <v>3532000</v>
      </c>
      <c r="D109" s="27"/>
      <c r="E109" s="27"/>
      <c r="F109" s="27"/>
      <c r="G109" s="27">
        <v>2118000</v>
      </c>
      <c r="H109" s="11">
        <v>5650000</v>
      </c>
    </row>
    <row r="110" spans="1:8" x14ac:dyDescent="0.3">
      <c r="A110" s="1" t="s">
        <v>345</v>
      </c>
      <c r="B110" s="2" t="s">
        <v>346</v>
      </c>
      <c r="C110" s="27">
        <v>5030000</v>
      </c>
      <c r="D110" s="27"/>
      <c r="E110" s="27"/>
      <c r="F110" s="27"/>
      <c r="G110" s="27">
        <v>-730000</v>
      </c>
      <c r="H110" s="11">
        <v>4300000</v>
      </c>
    </row>
    <row r="111" spans="1:8" ht="46.8" x14ac:dyDescent="0.3">
      <c r="A111" s="1" t="s">
        <v>769</v>
      </c>
      <c r="B111" s="2" t="s">
        <v>770</v>
      </c>
      <c r="C111" s="27">
        <v>0</v>
      </c>
      <c r="D111" s="27"/>
      <c r="E111" s="27"/>
      <c r="F111" s="27"/>
      <c r="G111" s="27">
        <v>2000000</v>
      </c>
      <c r="H111" s="11">
        <v>2000000</v>
      </c>
    </row>
    <row r="112" spans="1:8" x14ac:dyDescent="0.3">
      <c r="A112" s="1" t="s">
        <v>251</v>
      </c>
      <c r="B112" s="2" t="s">
        <v>112</v>
      </c>
      <c r="C112" s="27">
        <f t="shared" ref="C112:G112" si="103">C113+C115+C116</f>
        <v>5409000</v>
      </c>
      <c r="D112" s="27">
        <f t="shared" si="103"/>
        <v>0</v>
      </c>
      <c r="E112" s="27">
        <f t="shared" ref="E112" si="104">E113+E115+E116</f>
        <v>0</v>
      </c>
      <c r="F112" s="27">
        <f t="shared" ref="F112" si="105">F113+F115+F116</f>
        <v>0</v>
      </c>
      <c r="G112" s="27">
        <f t="shared" si="103"/>
        <v>-4848000</v>
      </c>
      <c r="H112" s="11">
        <f>H113+H115+H116</f>
        <v>561000</v>
      </c>
    </row>
    <row r="113" spans="1:8" ht="46.8" x14ac:dyDescent="0.3">
      <c r="A113" s="1" t="s">
        <v>252</v>
      </c>
      <c r="B113" s="2" t="s">
        <v>113</v>
      </c>
      <c r="C113" s="27">
        <f t="shared" ref="C113:G113" si="106">C114</f>
        <v>5000000</v>
      </c>
      <c r="D113" s="27">
        <f t="shared" si="106"/>
        <v>0</v>
      </c>
      <c r="E113" s="27">
        <f t="shared" ref="E113" si="107">E114</f>
        <v>0</v>
      </c>
      <c r="F113" s="27">
        <f t="shared" ref="F113" si="108">F114</f>
        <v>0</v>
      </c>
      <c r="G113" s="27">
        <f t="shared" si="106"/>
        <v>-4650000</v>
      </c>
      <c r="H113" s="11">
        <f>H114</f>
        <v>350000</v>
      </c>
    </row>
    <row r="114" spans="1:8" ht="62.4" x14ac:dyDescent="0.3">
      <c r="A114" s="1" t="s">
        <v>253</v>
      </c>
      <c r="B114" s="2" t="s">
        <v>114</v>
      </c>
      <c r="C114" s="27">
        <v>5000000</v>
      </c>
      <c r="D114" s="27"/>
      <c r="E114" s="27"/>
      <c r="F114" s="27"/>
      <c r="G114" s="27">
        <v>-4650000</v>
      </c>
      <c r="H114" s="11">
        <v>350000</v>
      </c>
    </row>
    <row r="115" spans="1:8" ht="31.2" x14ac:dyDescent="0.3">
      <c r="A115" s="1" t="s">
        <v>254</v>
      </c>
      <c r="B115" s="2" t="s">
        <v>115</v>
      </c>
      <c r="C115" s="27">
        <v>9000</v>
      </c>
      <c r="D115" s="27"/>
      <c r="E115" s="27"/>
      <c r="F115" s="27"/>
      <c r="G115" s="27">
        <v>2000</v>
      </c>
      <c r="H115" s="11">
        <v>11000</v>
      </c>
    </row>
    <row r="116" spans="1:8" ht="48.6" customHeight="1" x14ac:dyDescent="0.3">
      <c r="A116" s="1" t="s">
        <v>255</v>
      </c>
      <c r="B116" s="2" t="s">
        <v>573</v>
      </c>
      <c r="C116" s="27">
        <f t="shared" ref="C116:G116" si="109">C117</f>
        <v>400000</v>
      </c>
      <c r="D116" s="27">
        <f t="shared" si="109"/>
        <v>0</v>
      </c>
      <c r="E116" s="27">
        <f t="shared" ref="E116" si="110">E117</f>
        <v>0</v>
      </c>
      <c r="F116" s="27">
        <f t="shared" ref="F116" si="111">F117</f>
        <v>0</v>
      </c>
      <c r="G116" s="27">
        <f t="shared" si="109"/>
        <v>-200000</v>
      </c>
      <c r="H116" s="11">
        <f>H117</f>
        <v>200000</v>
      </c>
    </row>
    <row r="117" spans="1:8" ht="128.4" customHeight="1" x14ac:dyDescent="0.3">
      <c r="A117" s="1" t="s">
        <v>256</v>
      </c>
      <c r="B117" s="2" t="s">
        <v>574</v>
      </c>
      <c r="C117" s="27">
        <v>400000</v>
      </c>
      <c r="D117" s="27"/>
      <c r="E117" s="27"/>
      <c r="F117" s="27"/>
      <c r="G117" s="27">
        <v>-200000</v>
      </c>
      <c r="H117" s="11">
        <v>200000</v>
      </c>
    </row>
    <row r="118" spans="1:8" x14ac:dyDescent="0.3">
      <c r="A118" s="1" t="s">
        <v>257</v>
      </c>
      <c r="B118" s="2" t="s">
        <v>116</v>
      </c>
      <c r="C118" s="27">
        <f t="shared" ref="C118:G118" si="112">C119</f>
        <v>330202000</v>
      </c>
      <c r="D118" s="27">
        <f t="shared" si="112"/>
        <v>0</v>
      </c>
      <c r="E118" s="27">
        <f t="shared" ref="E118" si="113">E119</f>
        <v>0</v>
      </c>
      <c r="F118" s="27">
        <f t="shared" ref="F118" si="114">F119</f>
        <v>0</v>
      </c>
      <c r="G118" s="27">
        <f t="shared" si="112"/>
        <v>115498000</v>
      </c>
      <c r="H118" s="11">
        <f>H119</f>
        <v>445700000</v>
      </c>
    </row>
    <row r="119" spans="1:8" ht="31.2" x14ac:dyDescent="0.3">
      <c r="A119" s="1" t="s">
        <v>258</v>
      </c>
      <c r="B119" s="2" t="s">
        <v>117</v>
      </c>
      <c r="C119" s="27">
        <f t="shared" ref="C119:G119" si="115">SUM(C120:C122)</f>
        <v>330202000</v>
      </c>
      <c r="D119" s="27">
        <f t="shared" si="115"/>
        <v>0</v>
      </c>
      <c r="E119" s="27">
        <f t="shared" ref="E119" si="116">SUM(E120:E122)</f>
        <v>0</v>
      </c>
      <c r="F119" s="27">
        <f t="shared" ref="F119" si="117">SUM(F120:F122)</f>
        <v>0</v>
      </c>
      <c r="G119" s="27">
        <f t="shared" si="115"/>
        <v>115498000</v>
      </c>
      <c r="H119" s="11">
        <f>SUM(H120:H122)</f>
        <v>445700000</v>
      </c>
    </row>
    <row r="120" spans="1:8" ht="46.8" x14ac:dyDescent="0.3">
      <c r="A120" s="1" t="s">
        <v>259</v>
      </c>
      <c r="B120" s="2" t="s">
        <v>162</v>
      </c>
      <c r="C120" s="27">
        <v>1444000</v>
      </c>
      <c r="D120" s="27"/>
      <c r="E120" s="27"/>
      <c r="F120" s="27"/>
      <c r="G120" s="27">
        <v>-744000</v>
      </c>
      <c r="H120" s="11">
        <v>700000</v>
      </c>
    </row>
    <row r="121" spans="1:8" ht="46.8" x14ac:dyDescent="0.3">
      <c r="A121" s="1" t="s">
        <v>260</v>
      </c>
      <c r="B121" s="2" t="s">
        <v>118</v>
      </c>
      <c r="C121" s="27">
        <v>312252000</v>
      </c>
      <c r="D121" s="27"/>
      <c r="E121" s="27"/>
      <c r="F121" s="27"/>
      <c r="G121" s="27">
        <v>117748000</v>
      </c>
      <c r="H121" s="11">
        <v>430000000</v>
      </c>
    </row>
    <row r="122" spans="1:8" ht="46.8" x14ac:dyDescent="0.3">
      <c r="A122" s="1" t="s">
        <v>261</v>
      </c>
      <c r="B122" s="2" t="s">
        <v>119</v>
      </c>
      <c r="C122" s="27">
        <v>16506000</v>
      </c>
      <c r="D122" s="27"/>
      <c r="E122" s="27"/>
      <c r="F122" s="27"/>
      <c r="G122" s="27">
        <v>-1506000</v>
      </c>
      <c r="H122" s="11">
        <v>15000000</v>
      </c>
    </row>
    <row r="123" spans="1:8" ht="31.2" x14ac:dyDescent="0.3">
      <c r="A123" s="14" t="s">
        <v>262</v>
      </c>
      <c r="B123" s="15" t="s">
        <v>120</v>
      </c>
      <c r="C123" s="26">
        <f t="shared" ref="C123:G123" si="118">C124+C132</f>
        <v>53707000</v>
      </c>
      <c r="D123" s="26">
        <f t="shared" si="118"/>
        <v>0</v>
      </c>
      <c r="E123" s="26">
        <f t="shared" ref="E123" si="119">E124+E132</f>
        <v>0</v>
      </c>
      <c r="F123" s="26">
        <f t="shared" ref="F123" si="120">F124+F132</f>
        <v>0</v>
      </c>
      <c r="G123" s="26">
        <f t="shared" si="118"/>
        <v>10930914</v>
      </c>
      <c r="H123" s="10">
        <f>H124+H132</f>
        <v>64637914</v>
      </c>
    </row>
    <row r="124" spans="1:8" x14ac:dyDescent="0.3">
      <c r="A124" s="1" t="s">
        <v>263</v>
      </c>
      <c r="B124" s="2" t="s">
        <v>121</v>
      </c>
      <c r="C124" s="27">
        <f t="shared" ref="C124:G124" si="121">C128+C130+C125+C126+C127</f>
        <v>11595000</v>
      </c>
      <c r="D124" s="27">
        <f t="shared" si="121"/>
        <v>0</v>
      </c>
      <c r="E124" s="27">
        <f t="shared" ref="E124" si="122">E128+E130+E125+E126+E127</f>
        <v>0</v>
      </c>
      <c r="F124" s="27">
        <f t="shared" ref="F124" si="123">F128+F130+F125+F126+F127</f>
        <v>0</v>
      </c>
      <c r="G124" s="27">
        <f t="shared" si="121"/>
        <v>-1019700</v>
      </c>
      <c r="H124" s="11">
        <f>H128+H130+H125+H126+H127</f>
        <v>10575300</v>
      </c>
    </row>
    <row r="125" spans="1:8" ht="62.4" x14ac:dyDescent="0.3">
      <c r="A125" s="1" t="s">
        <v>264</v>
      </c>
      <c r="B125" s="2" t="s">
        <v>122</v>
      </c>
      <c r="C125" s="27">
        <v>5000</v>
      </c>
      <c r="D125" s="27"/>
      <c r="E125" s="27"/>
      <c r="F125" s="27"/>
      <c r="G125" s="27">
        <v>-2700</v>
      </c>
      <c r="H125" s="11">
        <v>2300</v>
      </c>
    </row>
    <row r="126" spans="1:8" ht="31.2" x14ac:dyDescent="0.3">
      <c r="A126" s="1" t="s">
        <v>265</v>
      </c>
      <c r="B126" s="2" t="s">
        <v>123</v>
      </c>
      <c r="C126" s="27">
        <v>352000</v>
      </c>
      <c r="D126" s="27"/>
      <c r="E126" s="27"/>
      <c r="F126" s="27"/>
      <c r="G126" s="27">
        <v>-352000</v>
      </c>
      <c r="H126" s="11">
        <v>0</v>
      </c>
    </row>
    <row r="127" spans="1:8" ht="31.2" x14ac:dyDescent="0.3">
      <c r="A127" s="1" t="s">
        <v>347</v>
      </c>
      <c r="B127" s="2" t="s">
        <v>348</v>
      </c>
      <c r="C127" s="27">
        <v>1000</v>
      </c>
      <c r="D127" s="27"/>
      <c r="E127" s="27"/>
      <c r="F127" s="27"/>
      <c r="G127" s="27"/>
      <c r="H127" s="11">
        <v>1000</v>
      </c>
    </row>
    <row r="128" spans="1:8" ht="31.2" x14ac:dyDescent="0.3">
      <c r="A128" s="1" t="s">
        <v>266</v>
      </c>
      <c r="B128" s="2" t="s">
        <v>124</v>
      </c>
      <c r="C128" s="27">
        <f t="shared" ref="C128:G128" si="124">C129</f>
        <v>85000</v>
      </c>
      <c r="D128" s="27">
        <f t="shared" si="124"/>
        <v>0</v>
      </c>
      <c r="E128" s="27">
        <f t="shared" ref="E128" si="125">E129</f>
        <v>0</v>
      </c>
      <c r="F128" s="27">
        <f t="shared" ref="F128" si="126">F129</f>
        <v>0</v>
      </c>
      <c r="G128" s="27">
        <f t="shared" si="124"/>
        <v>-50000</v>
      </c>
      <c r="H128" s="11">
        <f>H129</f>
        <v>35000</v>
      </c>
    </row>
    <row r="129" spans="1:8" ht="93.6" x14ac:dyDescent="0.3">
      <c r="A129" s="1" t="s">
        <v>267</v>
      </c>
      <c r="B129" s="2" t="s">
        <v>125</v>
      </c>
      <c r="C129" s="27">
        <v>85000</v>
      </c>
      <c r="D129" s="27"/>
      <c r="E129" s="27"/>
      <c r="F129" s="27"/>
      <c r="G129" s="27">
        <v>-50000</v>
      </c>
      <c r="H129" s="11">
        <v>35000</v>
      </c>
    </row>
    <row r="130" spans="1:8" x14ac:dyDescent="0.3">
      <c r="A130" s="1" t="s">
        <v>268</v>
      </c>
      <c r="B130" s="2" t="s">
        <v>126</v>
      </c>
      <c r="C130" s="27">
        <f t="shared" ref="C130:G130" si="127">C131</f>
        <v>11152000</v>
      </c>
      <c r="D130" s="27">
        <f t="shared" si="127"/>
        <v>0</v>
      </c>
      <c r="E130" s="27">
        <f t="shared" ref="E130" si="128">E131</f>
        <v>0</v>
      </c>
      <c r="F130" s="27">
        <f t="shared" ref="F130" si="129">F131</f>
        <v>0</v>
      </c>
      <c r="G130" s="27">
        <f t="shared" si="127"/>
        <v>-615000</v>
      </c>
      <c r="H130" s="11">
        <f>H131</f>
        <v>10537000</v>
      </c>
    </row>
    <row r="131" spans="1:8" ht="46.8" x14ac:dyDescent="0.3">
      <c r="A131" s="1" t="s">
        <v>269</v>
      </c>
      <c r="B131" s="2" t="s">
        <v>127</v>
      </c>
      <c r="C131" s="27">
        <v>11152000</v>
      </c>
      <c r="D131" s="27"/>
      <c r="E131" s="27"/>
      <c r="F131" s="27"/>
      <c r="G131" s="27">
        <v>-615000</v>
      </c>
      <c r="H131" s="11">
        <v>10537000</v>
      </c>
    </row>
    <row r="132" spans="1:8" x14ac:dyDescent="0.3">
      <c r="A132" s="1" t="s">
        <v>270</v>
      </c>
      <c r="B132" s="2" t="s">
        <v>128</v>
      </c>
      <c r="C132" s="27">
        <f t="shared" ref="C132:G132" si="130">C133+C134+C136</f>
        <v>42112000</v>
      </c>
      <c r="D132" s="27">
        <f t="shared" si="130"/>
        <v>0</v>
      </c>
      <c r="E132" s="27">
        <f t="shared" ref="E132" si="131">E133+E134+E136</f>
        <v>0</v>
      </c>
      <c r="F132" s="27">
        <f t="shared" ref="F132" si="132">F133+F134+F136</f>
        <v>0</v>
      </c>
      <c r="G132" s="27">
        <f t="shared" si="130"/>
        <v>11950614</v>
      </c>
      <c r="H132" s="11">
        <f>H133+H134+H136</f>
        <v>54062614</v>
      </c>
    </row>
    <row r="133" spans="1:8" ht="46.8" x14ac:dyDescent="0.3">
      <c r="A133" s="1" t="s">
        <v>771</v>
      </c>
      <c r="B133" s="2" t="s">
        <v>772</v>
      </c>
      <c r="C133" s="27">
        <v>0</v>
      </c>
      <c r="D133" s="27"/>
      <c r="E133" s="27"/>
      <c r="F133" s="27"/>
      <c r="G133" s="27">
        <v>118997</v>
      </c>
      <c r="H133" s="11">
        <v>118997</v>
      </c>
    </row>
    <row r="134" spans="1:8" ht="31.2" x14ac:dyDescent="0.3">
      <c r="A134" s="1" t="s">
        <v>349</v>
      </c>
      <c r="B134" s="2" t="s">
        <v>351</v>
      </c>
      <c r="C134" s="27">
        <f t="shared" ref="C134:G134" si="133">C135</f>
        <v>5272000</v>
      </c>
      <c r="D134" s="27">
        <f t="shared" si="133"/>
        <v>0</v>
      </c>
      <c r="E134" s="27">
        <f t="shared" ref="E134" si="134">E135</f>
        <v>0</v>
      </c>
      <c r="F134" s="27">
        <f t="shared" ref="F134" si="135">F135</f>
        <v>0</v>
      </c>
      <c r="G134" s="27">
        <f t="shared" si="133"/>
        <v>1318000</v>
      </c>
      <c r="H134" s="11">
        <f>H135</f>
        <v>6590000</v>
      </c>
    </row>
    <row r="135" spans="1:8" ht="46.8" x14ac:dyDescent="0.3">
      <c r="A135" s="1" t="s">
        <v>350</v>
      </c>
      <c r="B135" s="2" t="s">
        <v>352</v>
      </c>
      <c r="C135" s="27">
        <v>5272000</v>
      </c>
      <c r="D135" s="27"/>
      <c r="E135" s="27"/>
      <c r="F135" s="27"/>
      <c r="G135" s="27">
        <v>1318000</v>
      </c>
      <c r="H135" s="11">
        <v>6590000</v>
      </c>
    </row>
    <row r="136" spans="1:8" x14ac:dyDescent="0.3">
      <c r="A136" s="1" t="s">
        <v>271</v>
      </c>
      <c r="B136" s="2" t="s">
        <v>129</v>
      </c>
      <c r="C136" s="27">
        <f t="shared" ref="C136:G136" si="136">C137</f>
        <v>36840000</v>
      </c>
      <c r="D136" s="27">
        <f t="shared" si="136"/>
        <v>0</v>
      </c>
      <c r="E136" s="27">
        <f t="shared" ref="E136" si="137">E137</f>
        <v>0</v>
      </c>
      <c r="F136" s="27">
        <f t="shared" ref="F136" si="138">F137</f>
        <v>0</v>
      </c>
      <c r="G136" s="27">
        <f t="shared" si="136"/>
        <v>10513617</v>
      </c>
      <c r="H136" s="11">
        <f>H137</f>
        <v>47353617</v>
      </c>
    </row>
    <row r="137" spans="1:8" ht="31.2" x14ac:dyDescent="0.3">
      <c r="A137" s="1" t="s">
        <v>272</v>
      </c>
      <c r="B137" s="2" t="s">
        <v>130</v>
      </c>
      <c r="C137" s="27">
        <v>36840000</v>
      </c>
      <c r="D137" s="27"/>
      <c r="E137" s="27"/>
      <c r="F137" s="27"/>
      <c r="G137" s="27">
        <v>10513617</v>
      </c>
      <c r="H137" s="11">
        <v>47353617</v>
      </c>
    </row>
    <row r="138" spans="1:8" ht="31.2" x14ac:dyDescent="0.3">
      <c r="A138" s="14" t="s">
        <v>273</v>
      </c>
      <c r="B138" s="15" t="s">
        <v>131</v>
      </c>
      <c r="C138" s="26">
        <f>C139+C145</f>
        <v>6424000</v>
      </c>
      <c r="D138" s="26">
        <f>D139+D145</f>
        <v>0</v>
      </c>
      <c r="E138" s="26">
        <f>E139+E145</f>
        <v>0</v>
      </c>
      <c r="F138" s="26">
        <f>F139+F145</f>
        <v>0</v>
      </c>
      <c r="G138" s="26">
        <f>G139+G145</f>
        <v>47523243</v>
      </c>
      <c r="H138" s="10">
        <f>H139+H145</f>
        <v>53947243</v>
      </c>
    </row>
    <row r="139" spans="1:8" ht="93.6" x14ac:dyDescent="0.3">
      <c r="A139" s="1" t="s">
        <v>274</v>
      </c>
      <c r="B139" s="2" t="s">
        <v>132</v>
      </c>
      <c r="C139" s="27">
        <f>C140+C143</f>
        <v>424000</v>
      </c>
      <c r="D139" s="27">
        <f>D140+D143</f>
        <v>0</v>
      </c>
      <c r="E139" s="27">
        <f>E140+E143</f>
        <v>0</v>
      </c>
      <c r="F139" s="27">
        <f>F140+F143</f>
        <v>0</v>
      </c>
      <c r="G139" s="27">
        <f>G140+G143</f>
        <v>16175243</v>
      </c>
      <c r="H139" s="11">
        <f>H140+H143</f>
        <v>16599243</v>
      </c>
    </row>
    <row r="140" spans="1:8" ht="111.6" customHeight="1" x14ac:dyDescent="0.3">
      <c r="A140" s="1" t="s">
        <v>577</v>
      </c>
      <c r="B140" s="2" t="s">
        <v>575</v>
      </c>
      <c r="C140" s="27">
        <f>C141+C142</f>
        <v>324000</v>
      </c>
      <c r="D140" s="27">
        <f>D141+D142</f>
        <v>0</v>
      </c>
      <c r="E140" s="27">
        <f>E141+E142</f>
        <v>0</v>
      </c>
      <c r="F140" s="27">
        <f>F141+F142</f>
        <v>0</v>
      </c>
      <c r="G140" s="27">
        <f>G141+G142</f>
        <v>14203243</v>
      </c>
      <c r="H140" s="11">
        <f>H141+H142</f>
        <v>14527243</v>
      </c>
    </row>
    <row r="141" spans="1:8" ht="114" customHeight="1" x14ac:dyDescent="0.3">
      <c r="A141" s="1" t="s">
        <v>578</v>
      </c>
      <c r="B141" s="2" t="s">
        <v>576</v>
      </c>
      <c r="C141" s="27">
        <v>324000</v>
      </c>
      <c r="D141" s="27"/>
      <c r="E141" s="27"/>
      <c r="F141" s="27"/>
      <c r="G141" s="27">
        <v>14163000</v>
      </c>
      <c r="H141" s="11">
        <v>14487000</v>
      </c>
    </row>
    <row r="142" spans="1:8" ht="62.4" x14ac:dyDescent="0.3">
      <c r="A142" s="1" t="s">
        <v>635</v>
      </c>
      <c r="B142" s="2" t="s">
        <v>636</v>
      </c>
      <c r="C142" s="27">
        <v>0</v>
      </c>
      <c r="D142" s="27"/>
      <c r="E142" s="27"/>
      <c r="F142" s="27"/>
      <c r="G142" s="27">
        <v>40243</v>
      </c>
      <c r="H142" s="11">
        <v>40243</v>
      </c>
    </row>
    <row r="143" spans="1:8" ht="124.8" x14ac:dyDescent="0.3">
      <c r="A143" s="1" t="s">
        <v>275</v>
      </c>
      <c r="B143" s="2" t="s">
        <v>133</v>
      </c>
      <c r="C143" s="27">
        <f t="shared" ref="C143:G143" si="139">C144</f>
        <v>100000</v>
      </c>
      <c r="D143" s="27">
        <f t="shared" si="139"/>
        <v>0</v>
      </c>
      <c r="E143" s="27">
        <f t="shared" ref="E143" si="140">E144</f>
        <v>0</v>
      </c>
      <c r="F143" s="27">
        <f t="shared" ref="F143" si="141">F144</f>
        <v>0</v>
      </c>
      <c r="G143" s="27">
        <f t="shared" si="139"/>
        <v>1972000</v>
      </c>
      <c r="H143" s="11">
        <f>H144</f>
        <v>2072000</v>
      </c>
    </row>
    <row r="144" spans="1:8" ht="109.2" x14ac:dyDescent="0.3">
      <c r="A144" s="1" t="s">
        <v>276</v>
      </c>
      <c r="B144" s="2" t="s">
        <v>134</v>
      </c>
      <c r="C144" s="27">
        <v>100000</v>
      </c>
      <c r="D144" s="27"/>
      <c r="E144" s="27"/>
      <c r="F144" s="27"/>
      <c r="G144" s="27">
        <v>1972000</v>
      </c>
      <c r="H144" s="11">
        <v>2072000</v>
      </c>
    </row>
    <row r="145" spans="1:8" ht="31.2" x14ac:dyDescent="0.3">
      <c r="A145" s="1" t="s">
        <v>277</v>
      </c>
      <c r="B145" s="2" t="s">
        <v>135</v>
      </c>
      <c r="C145" s="27">
        <f t="shared" ref="C145:G146" si="142">C146</f>
        <v>6000000</v>
      </c>
      <c r="D145" s="27">
        <f t="shared" si="142"/>
        <v>0</v>
      </c>
      <c r="E145" s="27">
        <f t="shared" ref="E145:E146" si="143">E146</f>
        <v>0</v>
      </c>
      <c r="F145" s="27">
        <f t="shared" ref="F145:F146" si="144">F146</f>
        <v>0</v>
      </c>
      <c r="G145" s="27">
        <f t="shared" si="142"/>
        <v>31348000</v>
      </c>
      <c r="H145" s="11">
        <f>H146</f>
        <v>37348000</v>
      </c>
    </row>
    <row r="146" spans="1:8" ht="46.8" x14ac:dyDescent="0.3">
      <c r="A146" s="1" t="s">
        <v>278</v>
      </c>
      <c r="B146" s="2" t="s">
        <v>136</v>
      </c>
      <c r="C146" s="27">
        <f t="shared" si="142"/>
        <v>6000000</v>
      </c>
      <c r="D146" s="27">
        <f t="shared" si="142"/>
        <v>0</v>
      </c>
      <c r="E146" s="27">
        <f t="shared" si="143"/>
        <v>0</v>
      </c>
      <c r="F146" s="27">
        <f t="shared" si="144"/>
        <v>0</v>
      </c>
      <c r="G146" s="27">
        <f t="shared" si="142"/>
        <v>31348000</v>
      </c>
      <c r="H146" s="11">
        <f>H147</f>
        <v>37348000</v>
      </c>
    </row>
    <row r="147" spans="1:8" ht="62.4" x14ac:dyDescent="0.3">
      <c r="A147" s="1" t="s">
        <v>279</v>
      </c>
      <c r="B147" s="2" t="s">
        <v>137</v>
      </c>
      <c r="C147" s="27">
        <v>6000000</v>
      </c>
      <c r="D147" s="27"/>
      <c r="E147" s="27"/>
      <c r="F147" s="27"/>
      <c r="G147" s="27">
        <v>31348000</v>
      </c>
      <c r="H147" s="11">
        <v>37348000</v>
      </c>
    </row>
    <row r="148" spans="1:8" x14ac:dyDescent="0.3">
      <c r="A148" s="14" t="s">
        <v>280</v>
      </c>
      <c r="B148" s="15" t="s">
        <v>138</v>
      </c>
      <c r="C148" s="26">
        <f t="shared" ref="C148:G148" si="145">C149+C151</f>
        <v>450000</v>
      </c>
      <c r="D148" s="26">
        <f t="shared" si="145"/>
        <v>0</v>
      </c>
      <c r="E148" s="26">
        <f t="shared" ref="E148" si="146">E149+E151</f>
        <v>0</v>
      </c>
      <c r="F148" s="26">
        <f t="shared" ref="F148" si="147">F149+F151</f>
        <v>0</v>
      </c>
      <c r="G148" s="26">
        <f t="shared" si="145"/>
        <v>490867</v>
      </c>
      <c r="H148" s="10">
        <f>H149+H151</f>
        <v>940867</v>
      </c>
    </row>
    <row r="149" spans="1:8" ht="46.8" x14ac:dyDescent="0.3">
      <c r="A149" s="1" t="s">
        <v>281</v>
      </c>
      <c r="B149" s="2" t="s">
        <v>139</v>
      </c>
      <c r="C149" s="27">
        <f t="shared" ref="C149:G149" si="148">C150</f>
        <v>450000</v>
      </c>
      <c r="D149" s="27">
        <f t="shared" si="148"/>
        <v>0</v>
      </c>
      <c r="E149" s="27">
        <f t="shared" ref="E149" si="149">E150</f>
        <v>0</v>
      </c>
      <c r="F149" s="27">
        <f t="shared" ref="F149" si="150">F150</f>
        <v>0</v>
      </c>
      <c r="G149" s="27">
        <f t="shared" si="148"/>
        <v>-350000</v>
      </c>
      <c r="H149" s="11">
        <f>H150</f>
        <v>100000</v>
      </c>
    </row>
    <row r="150" spans="1:8" ht="46.8" x14ac:dyDescent="0.3">
      <c r="A150" s="1" t="s">
        <v>282</v>
      </c>
      <c r="B150" s="2" t="s">
        <v>140</v>
      </c>
      <c r="C150" s="27">
        <v>450000</v>
      </c>
      <c r="D150" s="27"/>
      <c r="E150" s="27"/>
      <c r="F150" s="27"/>
      <c r="G150" s="27">
        <v>-350000</v>
      </c>
      <c r="H150" s="11">
        <v>100000</v>
      </c>
    </row>
    <row r="151" spans="1:8" ht="62.4" x14ac:dyDescent="0.3">
      <c r="A151" s="1" t="s">
        <v>773</v>
      </c>
      <c r="B151" s="2" t="s">
        <v>775</v>
      </c>
      <c r="C151" s="27">
        <f t="shared" ref="C151:G151" si="151">C152</f>
        <v>0</v>
      </c>
      <c r="D151" s="27">
        <f t="shared" si="151"/>
        <v>0</v>
      </c>
      <c r="E151" s="27">
        <f t="shared" ref="E151" si="152">E152</f>
        <v>0</v>
      </c>
      <c r="F151" s="27">
        <f t="shared" ref="F151" si="153">F152</f>
        <v>0</v>
      </c>
      <c r="G151" s="27">
        <f t="shared" si="151"/>
        <v>840867</v>
      </c>
      <c r="H151" s="11">
        <f>H152</f>
        <v>840867</v>
      </c>
    </row>
    <row r="152" spans="1:8" ht="93.6" x14ac:dyDescent="0.3">
      <c r="A152" s="1" t="s">
        <v>774</v>
      </c>
      <c r="B152" s="2" t="s">
        <v>776</v>
      </c>
      <c r="C152" s="27">
        <v>0</v>
      </c>
      <c r="D152" s="27"/>
      <c r="E152" s="27"/>
      <c r="F152" s="27"/>
      <c r="G152" s="27">
        <v>840867</v>
      </c>
      <c r="H152" s="11">
        <v>840867</v>
      </c>
    </row>
    <row r="153" spans="1:8" x14ac:dyDescent="0.3">
      <c r="A153" s="14" t="s">
        <v>283</v>
      </c>
      <c r="B153" s="15" t="s">
        <v>141</v>
      </c>
      <c r="C153" s="26">
        <f>C154+C176+C178+C180+C189+C191+C199</f>
        <v>402885000</v>
      </c>
      <c r="D153" s="26">
        <f>D154+D176+D180+D189+D191+D199</f>
        <v>0</v>
      </c>
      <c r="E153" s="26">
        <f>E154+E176+E180+E189+E191+E199</f>
        <v>0</v>
      </c>
      <c r="F153" s="26">
        <f>F154+F176+F180+F189+F191+F199</f>
        <v>0</v>
      </c>
      <c r="G153" s="26">
        <f>G154+G176+G178+G180+G189+G191+G199</f>
        <v>47411667</v>
      </c>
      <c r="H153" s="10">
        <f>H154+H176+H180+H189+H191+H199</f>
        <v>450296667</v>
      </c>
    </row>
    <row r="154" spans="1:8" ht="46.8" x14ac:dyDescent="0.3">
      <c r="A154" s="1" t="s">
        <v>466</v>
      </c>
      <c r="B154" s="2" t="s">
        <v>465</v>
      </c>
      <c r="C154" s="27">
        <f t="shared" ref="C154:G154" si="154">C155+C157+C159+C161+C163+C166+C168+C170+C172+C174</f>
        <v>381772000</v>
      </c>
      <c r="D154" s="27">
        <f t="shared" si="154"/>
        <v>0</v>
      </c>
      <c r="E154" s="27">
        <f t="shared" ref="E154:F154" si="155">E155+E157+E159+E161+E163+E166+E168+E170+E172+E174</f>
        <v>0</v>
      </c>
      <c r="F154" s="27">
        <f t="shared" si="155"/>
        <v>0</v>
      </c>
      <c r="G154" s="27">
        <f t="shared" si="154"/>
        <v>47381608</v>
      </c>
      <c r="H154" s="11">
        <f>H155+H157+H159+H161+H163+H166+H168+H170+H172+H174</f>
        <v>429153608</v>
      </c>
    </row>
    <row r="155" spans="1:8" ht="62.4" x14ac:dyDescent="0.3">
      <c r="A155" s="1" t="s">
        <v>467</v>
      </c>
      <c r="B155" s="2" t="s">
        <v>777</v>
      </c>
      <c r="C155" s="27">
        <f t="shared" ref="C155:G155" si="156">C156</f>
        <v>3058000</v>
      </c>
      <c r="D155" s="27">
        <f t="shared" si="156"/>
        <v>0</v>
      </c>
      <c r="E155" s="27">
        <f t="shared" ref="E155" si="157">E156</f>
        <v>0</v>
      </c>
      <c r="F155" s="27">
        <f t="shared" ref="F155" si="158">F156</f>
        <v>0</v>
      </c>
      <c r="G155" s="27">
        <f t="shared" si="156"/>
        <v>-2489000</v>
      </c>
      <c r="H155" s="11">
        <f>H156</f>
        <v>569000</v>
      </c>
    </row>
    <row r="156" spans="1:8" ht="109.2" x14ac:dyDescent="0.3">
      <c r="A156" s="1" t="s">
        <v>468</v>
      </c>
      <c r="B156" s="2" t="s">
        <v>778</v>
      </c>
      <c r="C156" s="27">
        <v>3058000</v>
      </c>
      <c r="D156" s="27"/>
      <c r="E156" s="27"/>
      <c r="F156" s="27"/>
      <c r="G156" s="27">
        <v>-2489000</v>
      </c>
      <c r="H156" s="11">
        <v>569000</v>
      </c>
    </row>
    <row r="157" spans="1:8" ht="62.4" x14ac:dyDescent="0.3">
      <c r="A157" s="1" t="s">
        <v>469</v>
      </c>
      <c r="B157" s="2" t="s">
        <v>779</v>
      </c>
      <c r="C157" s="27">
        <f t="shared" ref="C157:G157" si="159">C158</f>
        <v>2944000</v>
      </c>
      <c r="D157" s="27">
        <f t="shared" si="159"/>
        <v>0</v>
      </c>
      <c r="E157" s="27">
        <f t="shared" ref="E157" si="160">E158</f>
        <v>0</v>
      </c>
      <c r="F157" s="27">
        <f t="shared" ref="F157" si="161">F158</f>
        <v>0</v>
      </c>
      <c r="G157" s="27">
        <f t="shared" si="159"/>
        <v>-327000</v>
      </c>
      <c r="H157" s="11">
        <f>H158</f>
        <v>2617000</v>
      </c>
    </row>
    <row r="158" spans="1:8" ht="109.2" x14ac:dyDescent="0.3">
      <c r="A158" s="1" t="s">
        <v>470</v>
      </c>
      <c r="B158" s="2" t="s">
        <v>780</v>
      </c>
      <c r="C158" s="27">
        <v>2944000</v>
      </c>
      <c r="D158" s="27"/>
      <c r="E158" s="27"/>
      <c r="F158" s="27"/>
      <c r="G158" s="27">
        <v>-327000</v>
      </c>
      <c r="H158" s="11">
        <v>2617000</v>
      </c>
    </row>
    <row r="159" spans="1:8" ht="62.4" x14ac:dyDescent="0.3">
      <c r="A159" s="1" t="s">
        <v>471</v>
      </c>
      <c r="B159" s="2" t="s">
        <v>781</v>
      </c>
      <c r="C159" s="27">
        <f t="shared" ref="C159:G159" si="162">C160</f>
        <v>1005000</v>
      </c>
      <c r="D159" s="27">
        <f t="shared" si="162"/>
        <v>0</v>
      </c>
      <c r="E159" s="27">
        <f t="shared" ref="E159" si="163">E160</f>
        <v>0</v>
      </c>
      <c r="F159" s="27">
        <f t="shared" ref="F159" si="164">F160</f>
        <v>0</v>
      </c>
      <c r="G159" s="27">
        <f t="shared" si="162"/>
        <v>-675000</v>
      </c>
      <c r="H159" s="11">
        <f>H160</f>
        <v>330000</v>
      </c>
    </row>
    <row r="160" spans="1:8" ht="109.2" x14ac:dyDescent="0.3">
      <c r="A160" s="1" t="s">
        <v>472</v>
      </c>
      <c r="B160" s="2" t="s">
        <v>782</v>
      </c>
      <c r="C160" s="27">
        <v>1005000</v>
      </c>
      <c r="D160" s="27"/>
      <c r="E160" s="27"/>
      <c r="F160" s="27"/>
      <c r="G160" s="27">
        <v>-675000</v>
      </c>
      <c r="H160" s="11">
        <v>330000</v>
      </c>
    </row>
    <row r="161" spans="1:8" ht="62.4" x14ac:dyDescent="0.3">
      <c r="A161" s="1" t="s">
        <v>473</v>
      </c>
      <c r="B161" s="2" t="s">
        <v>783</v>
      </c>
      <c r="C161" s="27">
        <f t="shared" ref="C161:G161" si="165">C162</f>
        <v>30000</v>
      </c>
      <c r="D161" s="27">
        <f t="shared" si="165"/>
        <v>0</v>
      </c>
      <c r="E161" s="27">
        <f t="shared" ref="E161" si="166">E162</f>
        <v>0</v>
      </c>
      <c r="F161" s="27">
        <f t="shared" ref="F161" si="167">F162</f>
        <v>0</v>
      </c>
      <c r="G161" s="27">
        <f t="shared" si="165"/>
        <v>-12000</v>
      </c>
      <c r="H161" s="11">
        <f>H162</f>
        <v>18000</v>
      </c>
    </row>
    <row r="162" spans="1:8" ht="93.6" x14ac:dyDescent="0.3">
      <c r="A162" s="1" t="s">
        <v>474</v>
      </c>
      <c r="B162" s="2" t="s">
        <v>784</v>
      </c>
      <c r="C162" s="27">
        <v>30000</v>
      </c>
      <c r="D162" s="27"/>
      <c r="E162" s="27"/>
      <c r="F162" s="27"/>
      <c r="G162" s="27">
        <v>-12000</v>
      </c>
      <c r="H162" s="11">
        <v>18000</v>
      </c>
    </row>
    <row r="163" spans="1:8" ht="62.4" x14ac:dyDescent="0.3">
      <c r="A163" s="1" t="s">
        <v>475</v>
      </c>
      <c r="B163" s="2" t="s">
        <v>785</v>
      </c>
      <c r="C163" s="27">
        <f t="shared" ref="C163:G163" si="168">C164+C165</f>
        <v>373775000</v>
      </c>
      <c r="D163" s="27">
        <f t="shared" si="168"/>
        <v>0</v>
      </c>
      <c r="E163" s="27">
        <f t="shared" ref="E163" si="169">E164+E165</f>
        <v>0</v>
      </c>
      <c r="F163" s="27">
        <f t="shared" ref="F163" si="170">F164+F165</f>
        <v>0</v>
      </c>
      <c r="G163" s="27">
        <f t="shared" si="168"/>
        <v>50000000</v>
      </c>
      <c r="H163" s="11">
        <f>H164+H165</f>
        <v>423775000</v>
      </c>
    </row>
    <row r="164" spans="1:8" ht="93.6" x14ac:dyDescent="0.3">
      <c r="A164" s="1" t="s">
        <v>476</v>
      </c>
      <c r="B164" s="2" t="s">
        <v>786</v>
      </c>
      <c r="C164" s="27">
        <v>312975000</v>
      </c>
      <c r="D164" s="27"/>
      <c r="E164" s="27"/>
      <c r="F164" s="27"/>
      <c r="G164" s="27">
        <v>50000000</v>
      </c>
      <c r="H164" s="11">
        <v>362975000</v>
      </c>
    </row>
    <row r="165" spans="1:8" ht="93.6" x14ac:dyDescent="0.3">
      <c r="A165" s="1" t="s">
        <v>477</v>
      </c>
      <c r="B165" s="2" t="s">
        <v>787</v>
      </c>
      <c r="C165" s="27">
        <v>60800000</v>
      </c>
      <c r="D165" s="27"/>
      <c r="E165" s="27"/>
      <c r="F165" s="27"/>
      <c r="G165" s="27"/>
      <c r="H165" s="11">
        <v>60800000</v>
      </c>
    </row>
    <row r="166" spans="1:8" ht="78" x14ac:dyDescent="0.3">
      <c r="A166" s="1" t="s">
        <v>478</v>
      </c>
      <c r="B166" s="2" t="s">
        <v>788</v>
      </c>
      <c r="C166" s="27">
        <f t="shared" ref="C166:G166" si="171">C167</f>
        <v>100000</v>
      </c>
      <c r="D166" s="27">
        <f t="shared" si="171"/>
        <v>0</v>
      </c>
      <c r="E166" s="27">
        <f t="shared" ref="E166" si="172">E167</f>
        <v>0</v>
      </c>
      <c r="F166" s="27">
        <f t="shared" ref="F166" si="173">F167</f>
        <v>0</v>
      </c>
      <c r="G166" s="27">
        <f t="shared" si="171"/>
        <v>873108</v>
      </c>
      <c r="H166" s="11">
        <f>H167</f>
        <v>973108</v>
      </c>
    </row>
    <row r="167" spans="1:8" ht="124.8" x14ac:dyDescent="0.3">
      <c r="A167" s="1" t="s">
        <v>479</v>
      </c>
      <c r="B167" s="2" t="s">
        <v>789</v>
      </c>
      <c r="C167" s="27">
        <v>100000</v>
      </c>
      <c r="D167" s="27"/>
      <c r="E167" s="27"/>
      <c r="F167" s="27"/>
      <c r="G167" s="27">
        <v>873108</v>
      </c>
      <c r="H167" s="11">
        <v>973108</v>
      </c>
    </row>
    <row r="168" spans="1:8" ht="78" x14ac:dyDescent="0.3">
      <c r="A168" s="1" t="s">
        <v>480</v>
      </c>
      <c r="B168" s="2" t="s">
        <v>790</v>
      </c>
      <c r="C168" s="27">
        <f t="shared" ref="C168:G168" si="174">C169</f>
        <v>0</v>
      </c>
      <c r="D168" s="27">
        <f t="shared" si="174"/>
        <v>0</v>
      </c>
      <c r="E168" s="27">
        <f t="shared" ref="E168" si="175">E169</f>
        <v>0</v>
      </c>
      <c r="F168" s="27">
        <f t="shared" ref="F168" si="176">F169</f>
        <v>0</v>
      </c>
      <c r="G168" s="27">
        <f t="shared" si="174"/>
        <v>170000</v>
      </c>
      <c r="H168" s="11">
        <f>H169</f>
        <v>170000</v>
      </c>
    </row>
    <row r="169" spans="1:8" ht="140.4" x14ac:dyDescent="0.3">
      <c r="A169" s="1" t="s">
        <v>481</v>
      </c>
      <c r="B169" s="2" t="s">
        <v>791</v>
      </c>
      <c r="C169" s="27">
        <v>0</v>
      </c>
      <c r="D169" s="27"/>
      <c r="E169" s="27"/>
      <c r="F169" s="27"/>
      <c r="G169" s="27">
        <v>170000</v>
      </c>
      <c r="H169" s="11">
        <v>170000</v>
      </c>
    </row>
    <row r="170" spans="1:8" ht="62.4" x14ac:dyDescent="0.3">
      <c r="A170" s="1" t="s">
        <v>482</v>
      </c>
      <c r="B170" s="2" t="s">
        <v>792</v>
      </c>
      <c r="C170" s="27">
        <f t="shared" ref="C170:G170" si="177">C171</f>
        <v>660000</v>
      </c>
      <c r="D170" s="27">
        <f t="shared" si="177"/>
        <v>0</v>
      </c>
      <c r="E170" s="27">
        <f t="shared" ref="E170" si="178">E171</f>
        <v>0</v>
      </c>
      <c r="F170" s="27">
        <f t="shared" ref="F170" si="179">F171</f>
        <v>0</v>
      </c>
      <c r="G170" s="27">
        <f t="shared" si="177"/>
        <v>-340500</v>
      </c>
      <c r="H170" s="11">
        <f>H171</f>
        <v>319500</v>
      </c>
    </row>
    <row r="171" spans="1:8" ht="109.2" x14ac:dyDescent="0.3">
      <c r="A171" s="1" t="s">
        <v>483</v>
      </c>
      <c r="B171" s="2" t="s">
        <v>793</v>
      </c>
      <c r="C171" s="27">
        <v>660000</v>
      </c>
      <c r="D171" s="27"/>
      <c r="E171" s="27"/>
      <c r="F171" s="27"/>
      <c r="G171" s="27">
        <v>-340500</v>
      </c>
      <c r="H171" s="11">
        <v>319500</v>
      </c>
    </row>
    <row r="172" spans="1:8" ht="81.599999999999994" customHeight="1" x14ac:dyDescent="0.3">
      <c r="A172" s="1" t="s">
        <v>581</v>
      </c>
      <c r="B172" s="2" t="s">
        <v>579</v>
      </c>
      <c r="C172" s="27">
        <f t="shared" ref="C172:G172" si="180">C173</f>
        <v>200000</v>
      </c>
      <c r="D172" s="27">
        <f t="shared" si="180"/>
        <v>0</v>
      </c>
      <c r="E172" s="27">
        <f t="shared" ref="E172" si="181">E173</f>
        <v>0</v>
      </c>
      <c r="F172" s="27">
        <f t="shared" ref="F172" si="182">F173</f>
        <v>0</v>
      </c>
      <c r="G172" s="27">
        <f t="shared" si="180"/>
        <v>172000</v>
      </c>
      <c r="H172" s="11">
        <f>H173</f>
        <v>372000</v>
      </c>
    </row>
    <row r="173" spans="1:8" ht="157.80000000000001" customHeight="1" x14ac:dyDescent="0.3">
      <c r="A173" s="1" t="s">
        <v>582</v>
      </c>
      <c r="B173" s="2" t="s">
        <v>580</v>
      </c>
      <c r="C173" s="27">
        <v>200000</v>
      </c>
      <c r="D173" s="27"/>
      <c r="E173" s="27"/>
      <c r="F173" s="27"/>
      <c r="G173" s="27">
        <v>172000</v>
      </c>
      <c r="H173" s="11">
        <v>372000</v>
      </c>
    </row>
    <row r="174" spans="1:8" ht="140.4" x14ac:dyDescent="0.3">
      <c r="A174" s="1" t="s">
        <v>650</v>
      </c>
      <c r="B174" s="2" t="s">
        <v>652</v>
      </c>
      <c r="C174" s="27">
        <f t="shared" ref="C174:G174" si="183">C175</f>
        <v>0</v>
      </c>
      <c r="D174" s="27">
        <f t="shared" si="183"/>
        <v>0</v>
      </c>
      <c r="E174" s="27">
        <f t="shared" ref="E174" si="184">E175</f>
        <v>0</v>
      </c>
      <c r="F174" s="27">
        <f t="shared" ref="F174" si="185">F175</f>
        <v>0</v>
      </c>
      <c r="G174" s="27">
        <f t="shared" si="183"/>
        <v>10000</v>
      </c>
      <c r="H174" s="11">
        <f>H175</f>
        <v>10000</v>
      </c>
    </row>
    <row r="175" spans="1:8" ht="127.8" customHeight="1" x14ac:dyDescent="0.3">
      <c r="A175" s="1" t="s">
        <v>651</v>
      </c>
      <c r="B175" s="2" t="s">
        <v>653</v>
      </c>
      <c r="C175" s="27">
        <v>0</v>
      </c>
      <c r="D175" s="27"/>
      <c r="E175" s="27"/>
      <c r="F175" s="27"/>
      <c r="G175" s="27">
        <v>10000</v>
      </c>
      <c r="H175" s="11">
        <v>10000</v>
      </c>
    </row>
    <row r="176" spans="1:8" ht="127.8" customHeight="1" x14ac:dyDescent="0.3">
      <c r="A176" s="1" t="s">
        <v>585</v>
      </c>
      <c r="B176" s="2" t="s">
        <v>583</v>
      </c>
      <c r="C176" s="27">
        <f t="shared" ref="C176:G176" si="186">C177</f>
        <v>360000</v>
      </c>
      <c r="D176" s="27">
        <f t="shared" si="186"/>
        <v>0</v>
      </c>
      <c r="E176" s="27">
        <f t="shared" ref="E176" si="187">E177</f>
        <v>0</v>
      </c>
      <c r="F176" s="27">
        <f t="shared" ref="F176" si="188">F177</f>
        <v>0</v>
      </c>
      <c r="G176" s="27">
        <f t="shared" si="186"/>
        <v>-60000</v>
      </c>
      <c r="H176" s="11">
        <f>H177</f>
        <v>300000</v>
      </c>
    </row>
    <row r="177" spans="1:8" ht="179.4" customHeight="1" x14ac:dyDescent="0.3">
      <c r="A177" s="1" t="s">
        <v>586</v>
      </c>
      <c r="B177" s="2" t="s">
        <v>584</v>
      </c>
      <c r="C177" s="27">
        <v>360000</v>
      </c>
      <c r="D177" s="27"/>
      <c r="E177" s="27"/>
      <c r="F177" s="27"/>
      <c r="G177" s="27">
        <v>-60000</v>
      </c>
      <c r="H177" s="11">
        <v>300000</v>
      </c>
    </row>
    <row r="178" spans="1:8" s="24" customFormat="1" ht="46.8" x14ac:dyDescent="0.3">
      <c r="A178" s="22" t="s">
        <v>878</v>
      </c>
      <c r="B178" s="23" t="s">
        <v>870</v>
      </c>
      <c r="C178" s="27">
        <f>C179</f>
        <v>10000</v>
      </c>
      <c r="D178" s="27"/>
      <c r="E178" s="27"/>
      <c r="F178" s="27"/>
      <c r="G178" s="27">
        <f>G179</f>
        <v>-10000</v>
      </c>
      <c r="H178" s="27">
        <v>0</v>
      </c>
    </row>
    <row r="179" spans="1:8" s="24" customFormat="1" ht="78" x14ac:dyDescent="0.3">
      <c r="A179" s="22" t="s">
        <v>879</v>
      </c>
      <c r="B179" s="23" t="s">
        <v>871</v>
      </c>
      <c r="C179" s="27">
        <v>10000</v>
      </c>
      <c r="D179" s="27"/>
      <c r="E179" s="27"/>
      <c r="F179" s="27"/>
      <c r="G179" s="27">
        <v>-10000</v>
      </c>
      <c r="H179" s="27">
        <v>0</v>
      </c>
    </row>
    <row r="180" spans="1:8" ht="124.8" x14ac:dyDescent="0.3">
      <c r="A180" s="1" t="s">
        <v>489</v>
      </c>
      <c r="B180" s="2" t="s">
        <v>484</v>
      </c>
      <c r="C180" s="27">
        <f t="shared" ref="C180:G180" si="189">C181+C183+C185+C187</f>
        <v>15787000</v>
      </c>
      <c r="D180" s="27">
        <f t="shared" si="189"/>
        <v>0</v>
      </c>
      <c r="E180" s="27">
        <f t="shared" si="189"/>
        <v>0</v>
      </c>
      <c r="F180" s="27">
        <f t="shared" si="189"/>
        <v>0</v>
      </c>
      <c r="G180" s="27">
        <f t="shared" si="189"/>
        <v>-980133</v>
      </c>
      <c r="H180" s="11">
        <f>H181+H183+H185+H187</f>
        <v>14806867</v>
      </c>
    </row>
    <row r="181" spans="1:8" ht="62.4" x14ac:dyDescent="0.3">
      <c r="A181" s="1" t="s">
        <v>490</v>
      </c>
      <c r="B181" s="2" t="s">
        <v>485</v>
      </c>
      <c r="C181" s="27">
        <f t="shared" ref="C181:G181" si="190">C182</f>
        <v>1200000</v>
      </c>
      <c r="D181" s="27">
        <f t="shared" si="190"/>
        <v>0</v>
      </c>
      <c r="E181" s="27">
        <f t="shared" si="190"/>
        <v>0</v>
      </c>
      <c r="F181" s="27">
        <f t="shared" si="190"/>
        <v>0</v>
      </c>
      <c r="G181" s="27">
        <f t="shared" si="190"/>
        <v>1861915</v>
      </c>
      <c r="H181" s="11">
        <f>H182</f>
        <v>3061915</v>
      </c>
    </row>
    <row r="182" spans="1:8" ht="93.6" x14ac:dyDescent="0.3">
      <c r="A182" s="1" t="s">
        <v>491</v>
      </c>
      <c r="B182" s="2" t="s">
        <v>587</v>
      </c>
      <c r="C182" s="27">
        <v>1200000</v>
      </c>
      <c r="D182" s="27"/>
      <c r="E182" s="27"/>
      <c r="F182" s="27"/>
      <c r="G182" s="27">
        <v>1861915</v>
      </c>
      <c r="H182" s="11">
        <v>3061915</v>
      </c>
    </row>
    <row r="183" spans="1:8" ht="93.6" x14ac:dyDescent="0.3">
      <c r="A183" s="1" t="s">
        <v>492</v>
      </c>
      <c r="B183" s="2" t="s">
        <v>486</v>
      </c>
      <c r="C183" s="27">
        <f t="shared" ref="C183:G183" si="191">C184</f>
        <v>1227000</v>
      </c>
      <c r="D183" s="27">
        <f t="shared" si="191"/>
        <v>0</v>
      </c>
      <c r="E183" s="27">
        <f t="shared" ref="E183" si="192">E184</f>
        <v>0</v>
      </c>
      <c r="F183" s="27">
        <f t="shared" ref="F183" si="193">F184</f>
        <v>0</v>
      </c>
      <c r="G183" s="27">
        <f t="shared" si="191"/>
        <v>1286000</v>
      </c>
      <c r="H183" s="11">
        <f>H184</f>
        <v>2513000</v>
      </c>
    </row>
    <row r="184" spans="1:8" ht="93.6" x14ac:dyDescent="0.3">
      <c r="A184" s="1" t="s">
        <v>493</v>
      </c>
      <c r="B184" s="2" t="s">
        <v>588</v>
      </c>
      <c r="C184" s="27">
        <v>1227000</v>
      </c>
      <c r="D184" s="27"/>
      <c r="E184" s="27"/>
      <c r="F184" s="27"/>
      <c r="G184" s="27">
        <v>1286000</v>
      </c>
      <c r="H184" s="11">
        <v>2513000</v>
      </c>
    </row>
    <row r="185" spans="1:8" ht="78" x14ac:dyDescent="0.3">
      <c r="A185" s="1" t="s">
        <v>853</v>
      </c>
      <c r="B185" s="2" t="s">
        <v>855</v>
      </c>
      <c r="C185" s="27">
        <f t="shared" ref="C185:G185" si="194">C186</f>
        <v>0</v>
      </c>
      <c r="D185" s="27">
        <f t="shared" si="194"/>
        <v>0</v>
      </c>
      <c r="E185" s="27">
        <f t="shared" ref="E185" si="195">E186</f>
        <v>0</v>
      </c>
      <c r="F185" s="27">
        <f t="shared" ref="F185" si="196">F186</f>
        <v>0</v>
      </c>
      <c r="G185" s="27">
        <f t="shared" si="194"/>
        <v>19862</v>
      </c>
      <c r="H185" s="11">
        <f>H186</f>
        <v>19862</v>
      </c>
    </row>
    <row r="186" spans="1:8" ht="78" x14ac:dyDescent="0.3">
      <c r="A186" s="1" t="s">
        <v>854</v>
      </c>
      <c r="B186" s="2" t="s">
        <v>856</v>
      </c>
      <c r="C186" s="27">
        <v>0</v>
      </c>
      <c r="D186" s="27"/>
      <c r="E186" s="27"/>
      <c r="F186" s="27"/>
      <c r="G186" s="27">
        <v>19862</v>
      </c>
      <c r="H186" s="11">
        <v>19862</v>
      </c>
    </row>
    <row r="187" spans="1:8" ht="93.6" x14ac:dyDescent="0.3">
      <c r="A187" s="1" t="s">
        <v>494</v>
      </c>
      <c r="B187" s="2" t="s">
        <v>487</v>
      </c>
      <c r="C187" s="27">
        <f t="shared" ref="C187:G187" si="197">C188</f>
        <v>13360000</v>
      </c>
      <c r="D187" s="27">
        <f t="shared" si="197"/>
        <v>0</v>
      </c>
      <c r="E187" s="27">
        <f t="shared" ref="E187" si="198">E188</f>
        <v>0</v>
      </c>
      <c r="F187" s="27">
        <f t="shared" ref="F187" si="199">F188</f>
        <v>0</v>
      </c>
      <c r="G187" s="27">
        <f t="shared" si="197"/>
        <v>-4147910</v>
      </c>
      <c r="H187" s="11">
        <f>H188</f>
        <v>9212090</v>
      </c>
    </row>
    <row r="188" spans="1:8" ht="78" x14ac:dyDescent="0.3">
      <c r="A188" s="1" t="s">
        <v>495</v>
      </c>
      <c r="B188" s="2" t="s">
        <v>488</v>
      </c>
      <c r="C188" s="27">
        <v>13360000</v>
      </c>
      <c r="D188" s="27"/>
      <c r="E188" s="27"/>
      <c r="F188" s="27"/>
      <c r="G188" s="27">
        <v>-4147910</v>
      </c>
      <c r="H188" s="11">
        <v>9212090</v>
      </c>
    </row>
    <row r="189" spans="1:8" ht="62.4" x14ac:dyDescent="0.3">
      <c r="A189" s="1" t="s">
        <v>794</v>
      </c>
      <c r="B189" s="2" t="s">
        <v>796</v>
      </c>
      <c r="C189" s="27">
        <f t="shared" ref="C189:G189" si="200">C190</f>
        <v>0</v>
      </c>
      <c r="D189" s="27">
        <f t="shared" si="200"/>
        <v>0</v>
      </c>
      <c r="E189" s="27">
        <f t="shared" ref="E189" si="201">E190</f>
        <v>0</v>
      </c>
      <c r="F189" s="27">
        <f t="shared" ref="F189" si="202">F190</f>
        <v>0</v>
      </c>
      <c r="G189" s="27">
        <f t="shared" si="200"/>
        <v>94450</v>
      </c>
      <c r="H189" s="11">
        <f>H190</f>
        <v>94450</v>
      </c>
    </row>
    <row r="190" spans="1:8" ht="46.8" x14ac:dyDescent="0.3">
      <c r="A190" s="1" t="s">
        <v>795</v>
      </c>
      <c r="B190" s="2" t="s">
        <v>797</v>
      </c>
      <c r="C190" s="27">
        <v>0</v>
      </c>
      <c r="D190" s="27"/>
      <c r="E190" s="27"/>
      <c r="F190" s="27"/>
      <c r="G190" s="27">
        <v>94450</v>
      </c>
      <c r="H190" s="11">
        <v>94450</v>
      </c>
    </row>
    <row r="191" spans="1:8" ht="18" customHeight="1" x14ac:dyDescent="0.3">
      <c r="A191" s="1" t="s">
        <v>500</v>
      </c>
      <c r="B191" s="2" t="s">
        <v>496</v>
      </c>
      <c r="C191" s="27">
        <f t="shared" ref="C191:G191" si="203">C192+C195+C197</f>
        <v>3015000</v>
      </c>
      <c r="D191" s="27">
        <f t="shared" si="203"/>
        <v>0</v>
      </c>
      <c r="E191" s="27">
        <f t="shared" ref="E191" si="204">E192+E195+E197</f>
        <v>0</v>
      </c>
      <c r="F191" s="27">
        <f t="shared" ref="F191" si="205">F192+F195+F197</f>
        <v>0</v>
      </c>
      <c r="G191" s="27">
        <f t="shared" si="203"/>
        <v>985742</v>
      </c>
      <c r="H191" s="11">
        <f>H192+H195+H197</f>
        <v>4000742</v>
      </c>
    </row>
    <row r="192" spans="1:8" ht="109.2" x14ac:dyDescent="0.3">
      <c r="A192" s="1" t="s">
        <v>639</v>
      </c>
      <c r="B192" s="2" t="s">
        <v>637</v>
      </c>
      <c r="C192" s="27">
        <f t="shared" ref="C192:G192" si="206">C193+C194</f>
        <v>0</v>
      </c>
      <c r="D192" s="27">
        <f t="shared" si="206"/>
        <v>0</v>
      </c>
      <c r="E192" s="27">
        <f t="shared" ref="E192" si="207">E193+E194</f>
        <v>0</v>
      </c>
      <c r="F192" s="27">
        <f t="shared" ref="F192" si="208">F193+F194</f>
        <v>0</v>
      </c>
      <c r="G192" s="27">
        <f t="shared" si="206"/>
        <v>99866</v>
      </c>
      <c r="H192" s="11">
        <f>H193+H194</f>
        <v>99866</v>
      </c>
    </row>
    <row r="193" spans="1:9" ht="46.8" x14ac:dyDescent="0.3">
      <c r="A193" s="1" t="s">
        <v>640</v>
      </c>
      <c r="B193" s="2" t="s">
        <v>638</v>
      </c>
      <c r="C193" s="27">
        <v>0</v>
      </c>
      <c r="D193" s="27"/>
      <c r="E193" s="27"/>
      <c r="F193" s="27"/>
      <c r="G193" s="27">
        <v>87762</v>
      </c>
      <c r="H193" s="11">
        <v>87762</v>
      </c>
    </row>
    <row r="194" spans="1:9" ht="78" x14ac:dyDescent="0.3">
      <c r="A194" s="1" t="s">
        <v>830</v>
      </c>
      <c r="B194" s="2" t="s">
        <v>831</v>
      </c>
      <c r="C194" s="27">
        <v>0</v>
      </c>
      <c r="D194" s="27"/>
      <c r="E194" s="27"/>
      <c r="F194" s="27"/>
      <c r="G194" s="27">
        <v>12104</v>
      </c>
      <c r="H194" s="11">
        <v>12104</v>
      </c>
    </row>
    <row r="195" spans="1:9" ht="46.8" x14ac:dyDescent="0.3">
      <c r="A195" s="1" t="s">
        <v>798</v>
      </c>
      <c r="B195" s="2" t="s">
        <v>800</v>
      </c>
      <c r="C195" s="27">
        <f t="shared" ref="C195:G195" si="209">C196</f>
        <v>0</v>
      </c>
      <c r="D195" s="27">
        <f t="shared" si="209"/>
        <v>0</v>
      </c>
      <c r="E195" s="27">
        <f t="shared" ref="E195" si="210">E196</f>
        <v>0</v>
      </c>
      <c r="F195" s="27">
        <f t="shared" ref="F195" si="211">F196</f>
        <v>0</v>
      </c>
      <c r="G195" s="27">
        <f t="shared" si="209"/>
        <v>125644</v>
      </c>
      <c r="H195" s="11">
        <f>H196</f>
        <v>125644</v>
      </c>
    </row>
    <row r="196" spans="1:9" ht="62.4" x14ac:dyDescent="0.3">
      <c r="A196" s="1" t="s">
        <v>799</v>
      </c>
      <c r="B196" s="2" t="s">
        <v>801</v>
      </c>
      <c r="C196" s="27">
        <v>0</v>
      </c>
      <c r="D196" s="27"/>
      <c r="E196" s="27"/>
      <c r="F196" s="27"/>
      <c r="G196" s="27">
        <v>125644</v>
      </c>
      <c r="H196" s="11">
        <v>125644</v>
      </c>
    </row>
    <row r="197" spans="1:9" ht="78" x14ac:dyDescent="0.3">
      <c r="A197" s="1" t="s">
        <v>501</v>
      </c>
      <c r="B197" s="2" t="s">
        <v>502</v>
      </c>
      <c r="C197" s="27">
        <f t="shared" ref="C197:G197" si="212">C198</f>
        <v>3015000</v>
      </c>
      <c r="D197" s="27">
        <f t="shared" si="212"/>
        <v>0</v>
      </c>
      <c r="E197" s="27">
        <f t="shared" ref="E197" si="213">E198</f>
        <v>0</v>
      </c>
      <c r="F197" s="27">
        <f t="shared" ref="F197" si="214">F198</f>
        <v>0</v>
      </c>
      <c r="G197" s="27">
        <f t="shared" si="212"/>
        <v>760232</v>
      </c>
      <c r="H197" s="11">
        <f>H198</f>
        <v>3775232</v>
      </c>
    </row>
    <row r="198" spans="1:9" ht="78" x14ac:dyDescent="0.3">
      <c r="A198" s="1" t="s">
        <v>503</v>
      </c>
      <c r="B198" s="2" t="s">
        <v>504</v>
      </c>
      <c r="C198" s="27">
        <v>3015000</v>
      </c>
      <c r="D198" s="27"/>
      <c r="E198" s="27"/>
      <c r="F198" s="27"/>
      <c r="G198" s="27">
        <v>760232</v>
      </c>
      <c r="H198" s="11">
        <v>3775232</v>
      </c>
    </row>
    <row r="199" spans="1:9" x14ac:dyDescent="0.3">
      <c r="A199" s="1" t="s">
        <v>505</v>
      </c>
      <c r="B199" s="2" t="s">
        <v>497</v>
      </c>
      <c r="C199" s="27">
        <f t="shared" ref="C199:G200" si="215">C200</f>
        <v>1941000</v>
      </c>
      <c r="D199" s="27">
        <f t="shared" si="215"/>
        <v>0</v>
      </c>
      <c r="E199" s="27">
        <f t="shared" ref="E199:E200" si="216">E200</f>
        <v>0</v>
      </c>
      <c r="F199" s="27">
        <f t="shared" ref="F199:F200" si="217">F200</f>
        <v>0</v>
      </c>
      <c r="G199" s="27">
        <f t="shared" si="215"/>
        <v>0</v>
      </c>
      <c r="H199" s="11">
        <f>H200</f>
        <v>1941000</v>
      </c>
    </row>
    <row r="200" spans="1:9" ht="31.2" x14ac:dyDescent="0.3">
      <c r="A200" s="1" t="s">
        <v>506</v>
      </c>
      <c r="B200" s="2" t="s">
        <v>498</v>
      </c>
      <c r="C200" s="27">
        <f t="shared" si="215"/>
        <v>1941000</v>
      </c>
      <c r="D200" s="27">
        <f t="shared" si="215"/>
        <v>0</v>
      </c>
      <c r="E200" s="27">
        <f t="shared" si="216"/>
        <v>0</v>
      </c>
      <c r="F200" s="27">
        <f t="shared" si="217"/>
        <v>0</v>
      </c>
      <c r="G200" s="27">
        <f t="shared" si="215"/>
        <v>0</v>
      </c>
      <c r="H200" s="11">
        <f>H201</f>
        <v>1941000</v>
      </c>
    </row>
    <row r="201" spans="1:9" ht="78" x14ac:dyDescent="0.3">
      <c r="A201" s="1" t="s">
        <v>507</v>
      </c>
      <c r="B201" s="2" t="s">
        <v>499</v>
      </c>
      <c r="C201" s="27">
        <v>1941000</v>
      </c>
      <c r="D201" s="27"/>
      <c r="E201" s="27"/>
      <c r="F201" s="27"/>
      <c r="G201" s="27"/>
      <c r="H201" s="11">
        <v>1941000</v>
      </c>
    </row>
    <row r="202" spans="1:9" x14ac:dyDescent="0.3">
      <c r="A202" s="14" t="s">
        <v>284</v>
      </c>
      <c r="B202" s="15" t="s">
        <v>142</v>
      </c>
      <c r="C202" s="26">
        <f>C204+C210+C324+C359+C396+C399+C402+C414</f>
        <v>39280158770.940002</v>
      </c>
      <c r="D202" s="26">
        <f>D204+D210+D324+D359+D396+D399+D402+D414</f>
        <v>1873705973.73</v>
      </c>
      <c r="E202" s="26">
        <f>E204+E210+E324+E359+E396+E399+E402+E414</f>
        <v>2351344045.3899999</v>
      </c>
      <c r="F202" s="26">
        <f>F204+F210+F324+F359+F396+F399+F402+F414</f>
        <v>1035794701.63</v>
      </c>
      <c r="G202" s="26">
        <f>G204+G210+G324+G359+G396+G399+G402+G414</f>
        <v>1822134073.6600001</v>
      </c>
      <c r="H202" s="10">
        <f>H204+H210+H324+H359+H396+H399+H402+H414</f>
        <v>46363137565.350006</v>
      </c>
    </row>
    <row r="203" spans="1:9" ht="31.2" x14ac:dyDescent="0.3">
      <c r="A203" s="14" t="s">
        <v>285</v>
      </c>
      <c r="B203" s="15" t="s">
        <v>143</v>
      </c>
      <c r="C203" s="26">
        <f>C204+C210+C324+C359</f>
        <v>39183280800</v>
      </c>
      <c r="D203" s="26">
        <f>D204+D210+D324+D359</f>
        <v>1598702740</v>
      </c>
      <c r="E203" s="26">
        <f>E204+E210+E324+E359</f>
        <v>2228890300</v>
      </c>
      <c r="F203" s="26">
        <f>F204+F210+F324+F359</f>
        <v>1031926310</v>
      </c>
      <c r="G203" s="26">
        <f>G204+G210+G324+G359</f>
        <v>1728472177.99</v>
      </c>
      <c r="H203" s="10">
        <f>H204+H210+H324+H359</f>
        <v>45771272327.990005</v>
      </c>
      <c r="I203" s="8"/>
    </row>
    <row r="204" spans="1:9" ht="31.2" x14ac:dyDescent="0.3">
      <c r="A204" s="14" t="s">
        <v>286</v>
      </c>
      <c r="B204" s="15" t="s">
        <v>1</v>
      </c>
      <c r="C204" s="26">
        <f>C205+C207+C209</f>
        <v>15788275700</v>
      </c>
      <c r="D204" s="26">
        <f>D205+D207+D209</f>
        <v>0</v>
      </c>
      <c r="E204" s="26">
        <f>E205+E207+E209</f>
        <v>0</v>
      </c>
      <c r="F204" s="26">
        <f>F205+F207+F209</f>
        <v>660352300</v>
      </c>
      <c r="G204" s="26">
        <f>G205+G207+G209</f>
        <v>0</v>
      </c>
      <c r="H204" s="10">
        <f>H205+H207+H209</f>
        <v>16448628000</v>
      </c>
    </row>
    <row r="205" spans="1:9" x14ac:dyDescent="0.3">
      <c r="A205" s="1" t="s">
        <v>427</v>
      </c>
      <c r="B205" s="12" t="s">
        <v>353</v>
      </c>
      <c r="C205" s="27">
        <f t="shared" ref="C205:G205" si="218">C206</f>
        <v>14720203700</v>
      </c>
      <c r="D205" s="27">
        <f t="shared" si="218"/>
        <v>0</v>
      </c>
      <c r="E205" s="27">
        <f t="shared" ref="E205" si="219">E206</f>
        <v>0</v>
      </c>
      <c r="F205" s="27">
        <f t="shared" ref="F205" si="220">F206</f>
        <v>0</v>
      </c>
      <c r="G205" s="27">
        <f t="shared" si="218"/>
        <v>0</v>
      </c>
      <c r="H205" s="11">
        <f>H206</f>
        <v>14720203700</v>
      </c>
    </row>
    <row r="206" spans="1:9" ht="31.2" x14ac:dyDescent="0.3">
      <c r="A206" s="1" t="s">
        <v>287</v>
      </c>
      <c r="B206" s="2" t="s">
        <v>2</v>
      </c>
      <c r="C206" s="27">
        <v>14720203700</v>
      </c>
      <c r="D206" s="27"/>
      <c r="E206" s="27"/>
      <c r="F206" s="27"/>
      <c r="G206" s="27"/>
      <c r="H206" s="11">
        <v>14720203700</v>
      </c>
    </row>
    <row r="207" spans="1:9" ht="46.8" x14ac:dyDescent="0.3">
      <c r="A207" s="1" t="s">
        <v>355</v>
      </c>
      <c r="B207" s="12" t="s">
        <v>354</v>
      </c>
      <c r="C207" s="27">
        <f t="shared" ref="C207:G207" si="221">C208</f>
        <v>1068072000</v>
      </c>
      <c r="D207" s="27">
        <f t="shared" si="221"/>
        <v>0</v>
      </c>
      <c r="E207" s="27">
        <f t="shared" ref="E207" si="222">E208</f>
        <v>0</v>
      </c>
      <c r="F207" s="27">
        <f t="shared" ref="F207" si="223">F208</f>
        <v>0</v>
      </c>
      <c r="G207" s="27">
        <f t="shared" si="221"/>
        <v>0</v>
      </c>
      <c r="H207" s="11">
        <f>H208</f>
        <v>1068072000</v>
      </c>
    </row>
    <row r="208" spans="1:9" ht="62.4" x14ac:dyDescent="0.3">
      <c r="A208" s="1" t="s">
        <v>288</v>
      </c>
      <c r="B208" s="2" t="s">
        <v>3</v>
      </c>
      <c r="C208" s="27">
        <v>1068072000</v>
      </c>
      <c r="D208" s="27"/>
      <c r="E208" s="27"/>
      <c r="F208" s="27"/>
      <c r="G208" s="27"/>
      <c r="H208" s="11">
        <v>1068072000</v>
      </c>
    </row>
    <row r="209" spans="1:8" ht="46.8" customHeight="1" x14ac:dyDescent="0.3">
      <c r="A209" s="1" t="s">
        <v>802</v>
      </c>
      <c r="B209" s="2" t="s">
        <v>803</v>
      </c>
      <c r="C209" s="27">
        <v>0</v>
      </c>
      <c r="D209" s="27"/>
      <c r="E209" s="27"/>
      <c r="F209" s="27">
        <v>660352300</v>
      </c>
      <c r="G209" s="27"/>
      <c r="H209" s="11">
        <v>660352300</v>
      </c>
    </row>
    <row r="210" spans="1:8" ht="31.2" x14ac:dyDescent="0.3">
      <c r="A210" s="14" t="s">
        <v>289</v>
      </c>
      <c r="B210" s="15" t="s">
        <v>144</v>
      </c>
      <c r="C210" s="26">
        <f>C211+C213+C215+C217+C219+C220+C221+C223+C225+C227+C229+C231+C233+C235+C237+C239+C241+C243+C245+C247+C249+C251+C253+C254+C256+C257+C259+C261+C262+C264+C266+C268+C270+C272+C273+C274+C275+C277+C279+C281+C283+C285+C287+C289+C291+C293+C295+C297+C298+C300+C302+C303+C304+C306+C308+C310+C312+C314+C316+C318+C320+C322</f>
        <v>10548625500</v>
      </c>
      <c r="D210" s="26">
        <f>D211+D213+D215+D217+D219+D220+D221+D223+D225+D227+D229+D231+D233+D235+D237+D239+D241+D243+D245+D247+D249+D251+D253+D254+D256+D257+D259+D261+D262+D264+D266+D268+D270+D272+D273+D274+D275+D277+D279+D281+D283+D285+D287+D289+D291+D293+D295+D297+D298+D300+D302+D304+D306+D308+D310+D312+D314+D316+D318+D320+D322</f>
        <v>1102150140</v>
      </c>
      <c r="E210" s="26">
        <f t="shared" ref="E210" si="224">E211+E213+E215+E217+E219+E220+E221+E223+E225+E227+E229+E231+E233+E235+E237+E239+E241+E243+E245+E247+E249+E251+E253+E254+E256+E257+E259+E261+E262+E264+E266+E268+E270+E272+E273+E274+E275+E277+E279+E281+E283+E285+E287+E289+E291+E293+E295+E297+E298+E300+E302+E304+E306+E308+E310+E312+E314+E316+E318+E320+E322</f>
        <v>315108600</v>
      </c>
      <c r="F210" s="26">
        <f>F211+F213+F215+F217+F219+F220+F221+F223+F225+F227+F229+F231+F233+F235+F237+F239+F241+F243+F245+F247+F249+F251+F253+F254+F256+F257+F259+F261+F262+F264+F266+F268+F270+F272+F273+F274+F275+F277+F279+F281+F283+F285+F287+F289+F291+F293+F295+F297+F298+F300+F302+F303+F304+F306+F308+F310+F312+F314+F316+F318+F320+F322</f>
        <v>310186700</v>
      </c>
      <c r="G210" s="26">
        <f t="shared" ref="G210" si="225">G211+G213+G215+G217+G219+G220+G221+G223+G225+G227+G229+G231+G233+G235+G237+G239+G241+G243+G245+G247+G249+G251+G253+G254+G256+G257+G259+G261+G262+G264+G266+G268+G270+G272+G273+G274+G275+G277+G279+G281+G283+G285+G287+G289+G291+G293+G295+G297+G298+G300+G302+G304+G306+G308+G310+G312+G314+G316+G318+G320+G322</f>
        <v>1204359424.72</v>
      </c>
      <c r="H210" s="10">
        <f>H211+H213+H215+H217+H219+H220+H221+H223+H225+H227+H229+H231+H233+H235+H237+H239+H241+H243+H245+H247+H249+H251+H253+H254+H256+H257+H259+H261+H262+H264+H266+H268+H270+H272+H273+H274+H275+H277+H279+H281+H283+H285+H287+H289+H291+H293+H295+H297+H298+H300+H302+H304+H306+H308+H310+H312+H314+H316+H318+H320+H322</f>
        <v>13480430364.720001</v>
      </c>
    </row>
    <row r="211" spans="1:8" ht="46.8" x14ac:dyDescent="0.3">
      <c r="A211" s="1" t="s">
        <v>654</v>
      </c>
      <c r="B211" s="2" t="s">
        <v>656</v>
      </c>
      <c r="C211" s="27">
        <f t="shared" ref="C211:G211" si="226">C212</f>
        <v>204256500</v>
      </c>
      <c r="D211" s="27">
        <f t="shared" si="226"/>
        <v>0</v>
      </c>
      <c r="E211" s="27">
        <f t="shared" ref="E211" si="227">E212</f>
        <v>0</v>
      </c>
      <c r="F211" s="27">
        <f t="shared" ref="F211" si="228">F212</f>
        <v>0</v>
      </c>
      <c r="G211" s="27">
        <f t="shared" si="226"/>
        <v>0</v>
      </c>
      <c r="H211" s="11">
        <f>H212</f>
        <v>204256500</v>
      </c>
    </row>
    <row r="212" spans="1:8" ht="62.4" x14ac:dyDescent="0.3">
      <c r="A212" s="1" t="s">
        <v>655</v>
      </c>
      <c r="B212" s="2" t="s">
        <v>657</v>
      </c>
      <c r="C212" s="27">
        <v>204256500</v>
      </c>
      <c r="D212" s="27"/>
      <c r="E212" s="27"/>
      <c r="F212" s="27"/>
      <c r="G212" s="27"/>
      <c r="H212" s="11">
        <v>204256500</v>
      </c>
    </row>
    <row r="213" spans="1:8" ht="31.2" x14ac:dyDescent="0.3">
      <c r="A213" s="1" t="s">
        <v>658</v>
      </c>
      <c r="B213" s="2" t="s">
        <v>660</v>
      </c>
      <c r="C213" s="27">
        <f t="shared" ref="C213:G213" si="229">C214</f>
        <v>4429400</v>
      </c>
      <c r="D213" s="27">
        <f t="shared" si="229"/>
        <v>0</v>
      </c>
      <c r="E213" s="27">
        <f t="shared" ref="E213" si="230">E214</f>
        <v>0</v>
      </c>
      <c r="F213" s="27">
        <f t="shared" ref="F213" si="231">F214</f>
        <v>0</v>
      </c>
      <c r="G213" s="27">
        <f t="shared" si="229"/>
        <v>0</v>
      </c>
      <c r="H213" s="11">
        <f>H214</f>
        <v>4429400</v>
      </c>
    </row>
    <row r="214" spans="1:8" ht="46.8" x14ac:dyDescent="0.3">
      <c r="A214" s="1" t="s">
        <v>659</v>
      </c>
      <c r="B214" s="2" t="s">
        <v>661</v>
      </c>
      <c r="C214" s="27">
        <v>4429400</v>
      </c>
      <c r="D214" s="27"/>
      <c r="E214" s="27"/>
      <c r="F214" s="27"/>
      <c r="G214" s="27"/>
      <c r="H214" s="11">
        <v>4429400</v>
      </c>
    </row>
    <row r="215" spans="1:8" ht="46.8" x14ac:dyDescent="0.3">
      <c r="A215" s="1" t="s">
        <v>804</v>
      </c>
      <c r="B215" s="2" t="s">
        <v>806</v>
      </c>
      <c r="C215" s="27">
        <f t="shared" ref="C215:G215" si="232">C216</f>
        <v>0</v>
      </c>
      <c r="D215" s="27">
        <f t="shared" si="232"/>
        <v>0</v>
      </c>
      <c r="E215" s="27">
        <f t="shared" ref="E215" si="233">E216</f>
        <v>3052600</v>
      </c>
      <c r="F215" s="27">
        <f t="shared" ref="F215" si="234">F216</f>
        <v>0</v>
      </c>
      <c r="G215" s="27">
        <f t="shared" si="232"/>
        <v>0</v>
      </c>
      <c r="H215" s="11">
        <f>H216</f>
        <v>3052600</v>
      </c>
    </row>
    <row r="216" spans="1:8" ht="62.4" x14ac:dyDescent="0.3">
      <c r="A216" s="1" t="s">
        <v>805</v>
      </c>
      <c r="B216" s="2" t="s">
        <v>807</v>
      </c>
      <c r="C216" s="27">
        <v>0</v>
      </c>
      <c r="D216" s="27"/>
      <c r="E216" s="27">
        <v>3052600</v>
      </c>
      <c r="F216" s="27"/>
      <c r="G216" s="27"/>
      <c r="H216" s="11">
        <v>3052600</v>
      </c>
    </row>
    <row r="217" spans="1:8" ht="62.4" x14ac:dyDescent="0.3">
      <c r="A217" s="1" t="s">
        <v>356</v>
      </c>
      <c r="B217" s="2" t="s">
        <v>357</v>
      </c>
      <c r="C217" s="27">
        <f t="shared" ref="C217:G217" si="235">C218</f>
        <v>7010800</v>
      </c>
      <c r="D217" s="27">
        <f t="shared" si="235"/>
        <v>0</v>
      </c>
      <c r="E217" s="27">
        <f t="shared" ref="E217" si="236">E218</f>
        <v>0</v>
      </c>
      <c r="F217" s="27">
        <f t="shared" ref="F217" si="237">F218</f>
        <v>0</v>
      </c>
      <c r="G217" s="27">
        <f t="shared" si="235"/>
        <v>0</v>
      </c>
      <c r="H217" s="11">
        <f>H218</f>
        <v>7010800</v>
      </c>
    </row>
    <row r="218" spans="1:8" ht="62.4" x14ac:dyDescent="0.3">
      <c r="A218" s="1" t="s">
        <v>290</v>
      </c>
      <c r="B218" s="2" t="s">
        <v>150</v>
      </c>
      <c r="C218" s="27">
        <v>7010800</v>
      </c>
      <c r="D218" s="27"/>
      <c r="E218" s="27"/>
      <c r="F218" s="27"/>
      <c r="G218" s="27"/>
      <c r="H218" s="11">
        <v>7010800</v>
      </c>
    </row>
    <row r="219" spans="1:8" ht="62.4" x14ac:dyDescent="0.3">
      <c r="A219" s="1" t="s">
        <v>291</v>
      </c>
      <c r="B219" s="2" t="s">
        <v>4</v>
      </c>
      <c r="C219" s="27">
        <v>82766500</v>
      </c>
      <c r="D219" s="27"/>
      <c r="E219" s="27"/>
      <c r="F219" s="27"/>
      <c r="G219" s="27"/>
      <c r="H219" s="11">
        <v>82766500</v>
      </c>
    </row>
    <row r="220" spans="1:8" ht="69" customHeight="1" x14ac:dyDescent="0.3">
      <c r="A220" s="1" t="s">
        <v>292</v>
      </c>
      <c r="B220" s="2" t="s">
        <v>151</v>
      </c>
      <c r="C220" s="27">
        <v>680027700</v>
      </c>
      <c r="D220" s="27"/>
      <c r="E220" s="27"/>
      <c r="F220" s="27"/>
      <c r="G220" s="27">
        <v>59728200</v>
      </c>
      <c r="H220" s="11">
        <v>739755900</v>
      </c>
    </row>
    <row r="221" spans="1:8" ht="78" x14ac:dyDescent="0.3">
      <c r="A221" s="1" t="s">
        <v>358</v>
      </c>
      <c r="B221" s="2" t="s">
        <v>359</v>
      </c>
      <c r="C221" s="27">
        <f t="shared" ref="C221:G221" si="238">C222</f>
        <v>2068000</v>
      </c>
      <c r="D221" s="27">
        <f t="shared" si="238"/>
        <v>0</v>
      </c>
      <c r="E221" s="27">
        <f t="shared" ref="E221" si="239">E222</f>
        <v>0</v>
      </c>
      <c r="F221" s="27">
        <f t="shared" ref="F221" si="240">F222</f>
        <v>0</v>
      </c>
      <c r="G221" s="27">
        <f t="shared" si="238"/>
        <v>0</v>
      </c>
      <c r="H221" s="11">
        <f>H222</f>
        <v>2068000</v>
      </c>
    </row>
    <row r="222" spans="1:8" ht="93.6" x14ac:dyDescent="0.3">
      <c r="A222" s="1" t="s">
        <v>293</v>
      </c>
      <c r="B222" s="2" t="s">
        <v>5</v>
      </c>
      <c r="C222" s="27">
        <v>2068000</v>
      </c>
      <c r="D222" s="27"/>
      <c r="E222" s="27"/>
      <c r="F222" s="27"/>
      <c r="G222" s="27"/>
      <c r="H222" s="11">
        <v>2068000</v>
      </c>
    </row>
    <row r="223" spans="1:8" ht="46.8" x14ac:dyDescent="0.3">
      <c r="A223" s="1" t="s">
        <v>360</v>
      </c>
      <c r="B223" s="2" t="s">
        <v>361</v>
      </c>
      <c r="C223" s="27">
        <f t="shared" ref="C223:G223" si="241">C224</f>
        <v>25001300</v>
      </c>
      <c r="D223" s="27">
        <f t="shared" si="241"/>
        <v>0</v>
      </c>
      <c r="E223" s="27">
        <f t="shared" ref="E223" si="242">E224</f>
        <v>0</v>
      </c>
      <c r="F223" s="27">
        <f t="shared" ref="F223" si="243">F224</f>
        <v>0</v>
      </c>
      <c r="G223" s="27">
        <f t="shared" si="241"/>
        <v>0</v>
      </c>
      <c r="H223" s="11">
        <f>H224</f>
        <v>25001300</v>
      </c>
    </row>
    <row r="224" spans="1:8" ht="62.4" x14ac:dyDescent="0.3">
      <c r="A224" s="1" t="s">
        <v>294</v>
      </c>
      <c r="B224" s="2" t="s">
        <v>6</v>
      </c>
      <c r="C224" s="27">
        <v>25001300</v>
      </c>
      <c r="D224" s="27"/>
      <c r="E224" s="27"/>
      <c r="F224" s="27"/>
      <c r="G224" s="27"/>
      <c r="H224" s="11">
        <v>25001300</v>
      </c>
    </row>
    <row r="225" spans="1:8" ht="62.4" x14ac:dyDescent="0.3">
      <c r="A225" s="1" t="s">
        <v>362</v>
      </c>
      <c r="B225" s="2" t="s">
        <v>363</v>
      </c>
      <c r="C225" s="27">
        <f t="shared" ref="C225:G225" si="244">C226</f>
        <v>67596900</v>
      </c>
      <c r="D225" s="27">
        <f t="shared" si="244"/>
        <v>0</v>
      </c>
      <c r="E225" s="27">
        <f t="shared" ref="E225" si="245">E226</f>
        <v>0</v>
      </c>
      <c r="F225" s="27">
        <f t="shared" ref="F225" si="246">F226</f>
        <v>0</v>
      </c>
      <c r="G225" s="27">
        <f t="shared" si="244"/>
        <v>0</v>
      </c>
      <c r="H225" s="11">
        <f>H226</f>
        <v>67596900</v>
      </c>
    </row>
    <row r="226" spans="1:8" ht="78" x14ac:dyDescent="0.3">
      <c r="A226" s="1" t="s">
        <v>295</v>
      </c>
      <c r="B226" s="2" t="s">
        <v>7</v>
      </c>
      <c r="C226" s="27">
        <v>67596900</v>
      </c>
      <c r="D226" s="27"/>
      <c r="E226" s="27"/>
      <c r="F226" s="27"/>
      <c r="G226" s="27"/>
      <c r="H226" s="11">
        <v>67596900</v>
      </c>
    </row>
    <row r="227" spans="1:8" ht="111" customHeight="1" x14ac:dyDescent="0.3">
      <c r="A227" s="1" t="s">
        <v>364</v>
      </c>
      <c r="B227" s="2" t="s">
        <v>589</v>
      </c>
      <c r="C227" s="27">
        <f t="shared" ref="C227:G227" si="247">C228</f>
        <v>53345000</v>
      </c>
      <c r="D227" s="27">
        <f t="shared" si="247"/>
        <v>0</v>
      </c>
      <c r="E227" s="27">
        <f t="shared" ref="E227" si="248">E228</f>
        <v>0</v>
      </c>
      <c r="F227" s="27">
        <f t="shared" ref="F227" si="249">F228</f>
        <v>0</v>
      </c>
      <c r="G227" s="27">
        <f t="shared" si="247"/>
        <v>0</v>
      </c>
      <c r="H227" s="11">
        <f>H228</f>
        <v>53345000</v>
      </c>
    </row>
    <row r="228" spans="1:8" s="9" customFormat="1" ht="127.2" customHeight="1" x14ac:dyDescent="0.3">
      <c r="A228" s="1" t="s">
        <v>296</v>
      </c>
      <c r="B228" s="2" t="s">
        <v>590</v>
      </c>
      <c r="C228" s="27">
        <v>53345000</v>
      </c>
      <c r="D228" s="27"/>
      <c r="E228" s="27"/>
      <c r="F228" s="27"/>
      <c r="G228" s="27"/>
      <c r="H228" s="11">
        <v>53345000</v>
      </c>
    </row>
    <row r="229" spans="1:8" s="9" customFormat="1" ht="93.6" x14ac:dyDescent="0.3">
      <c r="A229" s="1" t="s">
        <v>510</v>
      </c>
      <c r="B229" s="2" t="s">
        <v>508</v>
      </c>
      <c r="C229" s="27">
        <f t="shared" ref="C229:G229" si="250">C230</f>
        <v>124244700</v>
      </c>
      <c r="D229" s="27">
        <f t="shared" si="250"/>
        <v>0</v>
      </c>
      <c r="E229" s="27">
        <f t="shared" ref="E229" si="251">E230</f>
        <v>0</v>
      </c>
      <c r="F229" s="27">
        <f t="shared" ref="F229" si="252">F230</f>
        <v>0</v>
      </c>
      <c r="G229" s="27">
        <f t="shared" si="250"/>
        <v>0</v>
      </c>
      <c r="H229" s="11">
        <f>H230</f>
        <v>124244700</v>
      </c>
    </row>
    <row r="230" spans="1:8" s="9" customFormat="1" ht="93.6" x14ac:dyDescent="0.3">
      <c r="A230" s="1" t="s">
        <v>511</v>
      </c>
      <c r="B230" s="2" t="s">
        <v>509</v>
      </c>
      <c r="C230" s="27">
        <v>124244700</v>
      </c>
      <c r="D230" s="27"/>
      <c r="E230" s="27"/>
      <c r="F230" s="27"/>
      <c r="G230" s="27"/>
      <c r="H230" s="11">
        <v>124244700</v>
      </c>
    </row>
    <row r="231" spans="1:8" s="9" customFormat="1" ht="62.4" x14ac:dyDescent="0.3">
      <c r="A231" s="1" t="s">
        <v>857</v>
      </c>
      <c r="B231" s="2" t="s">
        <v>859</v>
      </c>
      <c r="C231" s="27">
        <f t="shared" ref="C231:G231" si="253">C232</f>
        <v>0</v>
      </c>
      <c r="D231" s="27">
        <f t="shared" si="253"/>
        <v>0</v>
      </c>
      <c r="E231" s="27">
        <f t="shared" ref="E231" si="254">E232</f>
        <v>0</v>
      </c>
      <c r="F231" s="27">
        <f t="shared" ref="F231" si="255">F232</f>
        <v>0</v>
      </c>
      <c r="G231" s="27">
        <f t="shared" si="253"/>
        <v>25320500</v>
      </c>
      <c r="H231" s="11">
        <f>H232</f>
        <v>25320500</v>
      </c>
    </row>
    <row r="232" spans="1:8" s="9" customFormat="1" ht="78" x14ac:dyDescent="0.3">
      <c r="A232" s="1" t="s">
        <v>858</v>
      </c>
      <c r="B232" s="2" t="s">
        <v>860</v>
      </c>
      <c r="C232" s="27">
        <v>0</v>
      </c>
      <c r="D232" s="27"/>
      <c r="E232" s="27"/>
      <c r="F232" s="27"/>
      <c r="G232" s="27">
        <v>25320500</v>
      </c>
      <c r="H232" s="11">
        <v>25320500</v>
      </c>
    </row>
    <row r="233" spans="1:8" s="9" customFormat="1" ht="68.400000000000006" customHeight="1" x14ac:dyDescent="0.3">
      <c r="A233" s="1" t="s">
        <v>365</v>
      </c>
      <c r="B233" s="2" t="s">
        <v>512</v>
      </c>
      <c r="C233" s="27">
        <f t="shared" ref="C233:G233" si="256">C234</f>
        <v>23610800</v>
      </c>
      <c r="D233" s="27">
        <f t="shared" si="256"/>
        <v>0</v>
      </c>
      <c r="E233" s="27">
        <f t="shared" ref="E233" si="257">E234</f>
        <v>0</v>
      </c>
      <c r="F233" s="27">
        <f t="shared" ref="F233" si="258">F234</f>
        <v>0</v>
      </c>
      <c r="G233" s="27">
        <f t="shared" si="256"/>
        <v>0</v>
      </c>
      <c r="H233" s="11">
        <f>H234</f>
        <v>23610800</v>
      </c>
    </row>
    <row r="234" spans="1:8" s="9" customFormat="1" ht="78" x14ac:dyDescent="0.3">
      <c r="A234" s="1" t="s">
        <v>297</v>
      </c>
      <c r="B234" s="2" t="s">
        <v>513</v>
      </c>
      <c r="C234" s="27">
        <v>23610800</v>
      </c>
      <c r="D234" s="27"/>
      <c r="E234" s="27"/>
      <c r="F234" s="27"/>
      <c r="G234" s="27"/>
      <c r="H234" s="11">
        <v>23610800</v>
      </c>
    </row>
    <row r="235" spans="1:8" s="9" customFormat="1" ht="31.2" x14ac:dyDescent="0.3">
      <c r="A235" s="1" t="s">
        <v>366</v>
      </c>
      <c r="B235" s="2" t="s">
        <v>367</v>
      </c>
      <c r="C235" s="27">
        <f t="shared" ref="C235:G235" si="259">C236</f>
        <v>44964800</v>
      </c>
      <c r="D235" s="27">
        <f t="shared" si="259"/>
        <v>0</v>
      </c>
      <c r="E235" s="27">
        <f t="shared" ref="E235" si="260">E236</f>
        <v>0</v>
      </c>
      <c r="F235" s="27">
        <f t="shared" ref="F235" si="261">F236</f>
        <v>0</v>
      </c>
      <c r="G235" s="27">
        <f t="shared" si="259"/>
        <v>0</v>
      </c>
      <c r="H235" s="11">
        <f>H236</f>
        <v>44964800</v>
      </c>
    </row>
    <row r="236" spans="1:8" s="9" customFormat="1" ht="31.2" x14ac:dyDescent="0.3">
      <c r="A236" s="1" t="s">
        <v>298</v>
      </c>
      <c r="B236" s="2" t="s">
        <v>163</v>
      </c>
      <c r="C236" s="27">
        <v>44964800</v>
      </c>
      <c r="D236" s="27"/>
      <c r="E236" s="27"/>
      <c r="F236" s="27"/>
      <c r="G236" s="27"/>
      <c r="H236" s="11">
        <v>44964800</v>
      </c>
    </row>
    <row r="237" spans="1:8" s="9" customFormat="1" ht="46.8" x14ac:dyDescent="0.3">
      <c r="A237" s="1" t="s">
        <v>368</v>
      </c>
      <c r="B237" s="2" t="s">
        <v>369</v>
      </c>
      <c r="C237" s="27">
        <f t="shared" ref="C237:G237" si="262">C238</f>
        <v>13903400</v>
      </c>
      <c r="D237" s="27">
        <f t="shared" si="262"/>
        <v>0</v>
      </c>
      <c r="E237" s="27">
        <f t="shared" ref="E237" si="263">E238</f>
        <v>0</v>
      </c>
      <c r="F237" s="27">
        <f t="shared" ref="F237" si="264">F238</f>
        <v>0</v>
      </c>
      <c r="G237" s="27">
        <f t="shared" si="262"/>
        <v>0</v>
      </c>
      <c r="H237" s="11">
        <f>H238</f>
        <v>13903400</v>
      </c>
    </row>
    <row r="238" spans="1:8" s="9" customFormat="1" ht="46.8" x14ac:dyDescent="0.3">
      <c r="A238" s="1" t="s">
        <v>299</v>
      </c>
      <c r="B238" s="2" t="s">
        <v>9</v>
      </c>
      <c r="C238" s="27">
        <v>13903400</v>
      </c>
      <c r="D238" s="27"/>
      <c r="E238" s="27"/>
      <c r="F238" s="27"/>
      <c r="G238" s="27"/>
      <c r="H238" s="11">
        <v>13903400</v>
      </c>
    </row>
    <row r="239" spans="1:8" s="9" customFormat="1" ht="52.8" customHeight="1" x14ac:dyDescent="0.3">
      <c r="A239" s="1" t="s">
        <v>514</v>
      </c>
      <c r="B239" s="2" t="s">
        <v>591</v>
      </c>
      <c r="C239" s="27">
        <f t="shared" ref="C239:G239" si="265">C240</f>
        <v>75314100</v>
      </c>
      <c r="D239" s="27">
        <f t="shared" si="265"/>
        <v>0</v>
      </c>
      <c r="E239" s="27">
        <f t="shared" ref="E239" si="266">E240</f>
        <v>0</v>
      </c>
      <c r="F239" s="27">
        <f t="shared" ref="F239" si="267">F240</f>
        <v>0</v>
      </c>
      <c r="G239" s="27">
        <f t="shared" si="265"/>
        <v>-742175.28</v>
      </c>
      <c r="H239" s="11">
        <f>H240</f>
        <v>74571924.719999999</v>
      </c>
    </row>
    <row r="240" spans="1:8" s="9" customFormat="1" ht="69.599999999999994" customHeight="1" x14ac:dyDescent="0.3">
      <c r="A240" s="1" t="s">
        <v>515</v>
      </c>
      <c r="B240" s="2" t="s">
        <v>592</v>
      </c>
      <c r="C240" s="27">
        <v>75314100</v>
      </c>
      <c r="D240" s="27"/>
      <c r="E240" s="27"/>
      <c r="F240" s="27"/>
      <c r="G240" s="27">
        <v>-742175.28</v>
      </c>
      <c r="H240" s="11">
        <v>74571924.719999999</v>
      </c>
    </row>
    <row r="241" spans="1:8" s="9" customFormat="1" ht="35.4" customHeight="1" x14ac:dyDescent="0.3">
      <c r="A241" s="1" t="s">
        <v>300</v>
      </c>
      <c r="B241" s="2" t="s">
        <v>370</v>
      </c>
      <c r="C241" s="27">
        <f t="shared" ref="C241:G241" si="268">C242</f>
        <v>10358400</v>
      </c>
      <c r="D241" s="27">
        <f t="shared" si="268"/>
        <v>0</v>
      </c>
      <c r="E241" s="27">
        <f t="shared" ref="E241" si="269">E242</f>
        <v>3107400</v>
      </c>
      <c r="F241" s="27">
        <f t="shared" ref="F241" si="270">F242</f>
        <v>0</v>
      </c>
      <c r="G241" s="27">
        <f t="shared" si="268"/>
        <v>0</v>
      </c>
      <c r="H241" s="11">
        <f>H242</f>
        <v>13465800</v>
      </c>
    </row>
    <row r="242" spans="1:8" s="9" customFormat="1" ht="46.8" x14ac:dyDescent="0.3">
      <c r="A242" s="1" t="s">
        <v>300</v>
      </c>
      <c r="B242" s="2" t="s">
        <v>10</v>
      </c>
      <c r="C242" s="27">
        <v>10358400</v>
      </c>
      <c r="D242" s="27"/>
      <c r="E242" s="27">
        <v>3107400</v>
      </c>
      <c r="F242" s="27"/>
      <c r="G242" s="27"/>
      <c r="H242" s="11">
        <v>13465800</v>
      </c>
    </row>
    <row r="243" spans="1:8" s="9" customFormat="1" ht="46.8" x14ac:dyDescent="0.3">
      <c r="A243" s="1" t="s">
        <v>371</v>
      </c>
      <c r="B243" s="2" t="s">
        <v>372</v>
      </c>
      <c r="C243" s="27">
        <f t="shared" ref="C243:G243" si="271">C244</f>
        <v>6618900</v>
      </c>
      <c r="D243" s="27">
        <f t="shared" si="271"/>
        <v>0</v>
      </c>
      <c r="E243" s="27">
        <f t="shared" ref="E243" si="272">E244</f>
        <v>0</v>
      </c>
      <c r="F243" s="27">
        <f t="shared" ref="F243" si="273">F244</f>
        <v>0</v>
      </c>
      <c r="G243" s="27">
        <f t="shared" si="271"/>
        <v>0</v>
      </c>
      <c r="H243" s="11">
        <f>H244</f>
        <v>6618900</v>
      </c>
    </row>
    <row r="244" spans="1:8" s="9" customFormat="1" ht="62.4" x14ac:dyDescent="0.3">
      <c r="A244" s="1" t="s">
        <v>301</v>
      </c>
      <c r="B244" s="2" t="s">
        <v>11</v>
      </c>
      <c r="C244" s="27">
        <v>6618900</v>
      </c>
      <c r="D244" s="27"/>
      <c r="E244" s="27"/>
      <c r="F244" s="27"/>
      <c r="G244" s="27"/>
      <c r="H244" s="11">
        <v>6618900</v>
      </c>
    </row>
    <row r="245" spans="1:8" s="9" customFormat="1" ht="46.8" x14ac:dyDescent="0.3">
      <c r="A245" s="1" t="s">
        <v>832</v>
      </c>
      <c r="B245" s="2" t="s">
        <v>834</v>
      </c>
      <c r="C245" s="27">
        <f t="shared" ref="C245:G245" si="274">C246</f>
        <v>0</v>
      </c>
      <c r="D245" s="27">
        <f t="shared" si="274"/>
        <v>0</v>
      </c>
      <c r="E245" s="27">
        <f t="shared" ref="E245" si="275">E246</f>
        <v>0</v>
      </c>
      <c r="F245" s="27">
        <f t="shared" ref="F245" si="276">F246</f>
        <v>1450500</v>
      </c>
      <c r="G245" s="27">
        <f t="shared" si="274"/>
        <v>0</v>
      </c>
      <c r="H245" s="11">
        <f>H246</f>
        <v>1450500</v>
      </c>
    </row>
    <row r="246" spans="1:8" s="9" customFormat="1" ht="62.4" x14ac:dyDescent="0.3">
      <c r="A246" s="1" t="s">
        <v>833</v>
      </c>
      <c r="B246" s="2" t="s">
        <v>835</v>
      </c>
      <c r="C246" s="27">
        <v>0</v>
      </c>
      <c r="D246" s="27"/>
      <c r="E246" s="27"/>
      <c r="F246" s="27">
        <v>1450500</v>
      </c>
      <c r="G246" s="27"/>
      <c r="H246" s="11">
        <v>1450500</v>
      </c>
    </row>
    <row r="247" spans="1:8" s="9" customFormat="1" ht="31.2" x14ac:dyDescent="0.3">
      <c r="A247" s="1" t="s">
        <v>373</v>
      </c>
      <c r="B247" s="2" t="s">
        <v>374</v>
      </c>
      <c r="C247" s="27">
        <f t="shared" ref="C247:G247" si="277">C248</f>
        <v>349489900</v>
      </c>
      <c r="D247" s="27">
        <f t="shared" si="277"/>
        <v>0</v>
      </c>
      <c r="E247" s="27">
        <f t="shared" ref="E247" si="278">E248</f>
        <v>0</v>
      </c>
      <c r="F247" s="27">
        <f t="shared" ref="F247" si="279">F248</f>
        <v>0</v>
      </c>
      <c r="G247" s="27">
        <f t="shared" si="277"/>
        <v>-14701500</v>
      </c>
      <c r="H247" s="11">
        <f>H248</f>
        <v>334788400</v>
      </c>
    </row>
    <row r="248" spans="1:8" s="9" customFormat="1" ht="46.8" x14ac:dyDescent="0.3">
      <c r="A248" s="1" t="s">
        <v>302</v>
      </c>
      <c r="B248" s="2" t="s">
        <v>12</v>
      </c>
      <c r="C248" s="27">
        <v>349489900</v>
      </c>
      <c r="D248" s="27"/>
      <c r="E248" s="27"/>
      <c r="F248" s="27"/>
      <c r="G248" s="27">
        <v>-14701500</v>
      </c>
      <c r="H248" s="11">
        <v>334788400</v>
      </c>
    </row>
    <row r="249" spans="1:8" s="9" customFormat="1" ht="124.8" x14ac:dyDescent="0.3">
      <c r="A249" s="1" t="s">
        <v>516</v>
      </c>
      <c r="B249" s="2" t="s">
        <v>518</v>
      </c>
      <c r="C249" s="27">
        <f t="shared" ref="C249:G249" si="280">C250</f>
        <v>610800</v>
      </c>
      <c r="D249" s="27">
        <f t="shared" si="280"/>
        <v>0</v>
      </c>
      <c r="E249" s="27">
        <f t="shared" ref="E249" si="281">E250</f>
        <v>0</v>
      </c>
      <c r="F249" s="27">
        <f t="shared" ref="F249" si="282">F250</f>
        <v>0</v>
      </c>
      <c r="G249" s="27">
        <f t="shared" si="280"/>
        <v>0</v>
      </c>
      <c r="H249" s="11">
        <f>H250</f>
        <v>610800</v>
      </c>
    </row>
    <row r="250" spans="1:8" s="9" customFormat="1" ht="140.4" x14ac:dyDescent="0.3">
      <c r="A250" s="1" t="s">
        <v>517</v>
      </c>
      <c r="B250" s="2" t="s">
        <v>519</v>
      </c>
      <c r="C250" s="27">
        <v>610800</v>
      </c>
      <c r="D250" s="27"/>
      <c r="E250" s="27"/>
      <c r="F250" s="27"/>
      <c r="G250" s="27"/>
      <c r="H250" s="11">
        <v>610800</v>
      </c>
    </row>
    <row r="251" spans="1:8" s="9" customFormat="1" ht="78" x14ac:dyDescent="0.3">
      <c r="A251" s="1" t="s">
        <v>520</v>
      </c>
      <c r="B251" s="2" t="s">
        <v>522</v>
      </c>
      <c r="C251" s="27">
        <f t="shared" ref="C251:G251" si="283">C252</f>
        <v>5640000</v>
      </c>
      <c r="D251" s="27">
        <f t="shared" si="283"/>
        <v>0</v>
      </c>
      <c r="E251" s="27">
        <f t="shared" ref="E251" si="284">E252</f>
        <v>0</v>
      </c>
      <c r="F251" s="27">
        <f t="shared" ref="F251" si="285">F252</f>
        <v>0</v>
      </c>
      <c r="G251" s="27">
        <f t="shared" si="283"/>
        <v>0</v>
      </c>
      <c r="H251" s="11">
        <f>H252</f>
        <v>5640000</v>
      </c>
    </row>
    <row r="252" spans="1:8" s="9" customFormat="1" ht="78" x14ac:dyDescent="0.3">
      <c r="A252" s="1" t="s">
        <v>521</v>
      </c>
      <c r="B252" s="2" t="s">
        <v>523</v>
      </c>
      <c r="C252" s="27">
        <v>5640000</v>
      </c>
      <c r="D252" s="27"/>
      <c r="E252" s="27"/>
      <c r="F252" s="27"/>
      <c r="G252" s="27"/>
      <c r="H252" s="11">
        <v>5640000</v>
      </c>
    </row>
    <row r="253" spans="1:8" s="9" customFormat="1" ht="46.8" x14ac:dyDescent="0.3">
      <c r="A253" s="1" t="s">
        <v>861</v>
      </c>
      <c r="B253" s="2" t="s">
        <v>862</v>
      </c>
      <c r="C253" s="27">
        <v>0</v>
      </c>
      <c r="D253" s="27"/>
      <c r="E253" s="27"/>
      <c r="F253" s="27"/>
      <c r="G253" s="27">
        <v>550621500</v>
      </c>
      <c r="H253" s="11">
        <v>550621500</v>
      </c>
    </row>
    <row r="254" spans="1:8" s="9" customFormat="1" ht="31.2" x14ac:dyDescent="0.3">
      <c r="A254" s="1" t="s">
        <v>836</v>
      </c>
      <c r="B254" s="2" t="s">
        <v>838</v>
      </c>
      <c r="C254" s="27">
        <f t="shared" ref="C254:G254" si="286">C255</f>
        <v>0</v>
      </c>
      <c r="D254" s="27">
        <f t="shared" si="286"/>
        <v>0</v>
      </c>
      <c r="E254" s="27">
        <f t="shared" ref="E254" si="287">E255</f>
        <v>0</v>
      </c>
      <c r="F254" s="27">
        <f t="shared" ref="F254" si="288">F255</f>
        <v>102725900</v>
      </c>
      <c r="G254" s="27">
        <f t="shared" si="286"/>
        <v>0</v>
      </c>
      <c r="H254" s="11">
        <f>H255</f>
        <v>102725900</v>
      </c>
    </row>
    <row r="255" spans="1:8" s="9" customFormat="1" ht="46.8" x14ac:dyDescent="0.3">
      <c r="A255" s="1" t="s">
        <v>837</v>
      </c>
      <c r="B255" s="2" t="s">
        <v>839</v>
      </c>
      <c r="C255" s="27">
        <v>0</v>
      </c>
      <c r="D255" s="27"/>
      <c r="E255" s="27"/>
      <c r="F255" s="27">
        <v>102725900</v>
      </c>
      <c r="G255" s="27"/>
      <c r="H255" s="11">
        <v>102725900</v>
      </c>
    </row>
    <row r="256" spans="1:8" s="9" customFormat="1" ht="78" x14ac:dyDescent="0.3">
      <c r="A256" s="1" t="s">
        <v>524</v>
      </c>
      <c r="B256" s="2" t="s">
        <v>525</v>
      </c>
      <c r="C256" s="27">
        <v>9416800</v>
      </c>
      <c r="D256" s="27"/>
      <c r="E256" s="27"/>
      <c r="F256" s="27"/>
      <c r="G256" s="27"/>
      <c r="H256" s="11">
        <v>9416800</v>
      </c>
    </row>
    <row r="257" spans="1:8" s="9" customFormat="1" ht="33.6" customHeight="1" x14ac:dyDescent="0.3">
      <c r="A257" s="1" t="s">
        <v>593</v>
      </c>
      <c r="B257" s="2" t="s">
        <v>595</v>
      </c>
      <c r="C257" s="27">
        <f t="shared" ref="C257:G257" si="289">C258</f>
        <v>4950000</v>
      </c>
      <c r="D257" s="27">
        <f t="shared" si="289"/>
        <v>0</v>
      </c>
      <c r="E257" s="27">
        <f t="shared" ref="E257" si="290">E258</f>
        <v>0</v>
      </c>
      <c r="F257" s="27">
        <f t="shared" ref="F257" si="291">F258</f>
        <v>0</v>
      </c>
      <c r="G257" s="27">
        <f t="shared" si="289"/>
        <v>0</v>
      </c>
      <c r="H257" s="11">
        <f>H258</f>
        <v>4950000</v>
      </c>
    </row>
    <row r="258" spans="1:8" s="9" customFormat="1" ht="33.6" customHeight="1" x14ac:dyDescent="0.3">
      <c r="A258" s="1" t="s">
        <v>594</v>
      </c>
      <c r="B258" s="2" t="s">
        <v>596</v>
      </c>
      <c r="C258" s="27">
        <v>4950000</v>
      </c>
      <c r="D258" s="27"/>
      <c r="E258" s="27"/>
      <c r="F258" s="27"/>
      <c r="G258" s="27"/>
      <c r="H258" s="11">
        <v>4950000</v>
      </c>
    </row>
    <row r="259" spans="1:8" s="9" customFormat="1" ht="66.599999999999994" customHeight="1" x14ac:dyDescent="0.3">
      <c r="A259" s="1" t="s">
        <v>528</v>
      </c>
      <c r="B259" s="2" t="s">
        <v>526</v>
      </c>
      <c r="C259" s="27">
        <f t="shared" ref="C259:G259" si="292">C260</f>
        <v>4881300</v>
      </c>
      <c r="D259" s="27">
        <f t="shared" si="292"/>
        <v>0</v>
      </c>
      <c r="E259" s="27">
        <f t="shared" ref="E259" si="293">E260</f>
        <v>0</v>
      </c>
      <c r="F259" s="27">
        <f t="shared" ref="F259" si="294">F260</f>
        <v>0</v>
      </c>
      <c r="G259" s="27">
        <f t="shared" si="292"/>
        <v>0</v>
      </c>
      <c r="H259" s="11">
        <f>H260</f>
        <v>4881300</v>
      </c>
    </row>
    <row r="260" spans="1:8" s="9" customFormat="1" ht="78" x14ac:dyDescent="0.3">
      <c r="A260" s="1" t="s">
        <v>529</v>
      </c>
      <c r="B260" s="2" t="s">
        <v>527</v>
      </c>
      <c r="C260" s="27">
        <v>4881300</v>
      </c>
      <c r="D260" s="27"/>
      <c r="E260" s="27"/>
      <c r="F260" s="27"/>
      <c r="G260" s="27"/>
      <c r="H260" s="11">
        <v>4881300</v>
      </c>
    </row>
    <row r="261" spans="1:8" s="9" customFormat="1" ht="46.8" x14ac:dyDescent="0.3">
      <c r="A261" s="1" t="s">
        <v>530</v>
      </c>
      <c r="B261" s="2" t="s">
        <v>597</v>
      </c>
      <c r="C261" s="27">
        <v>2858535100</v>
      </c>
      <c r="D261" s="27"/>
      <c r="E261" s="27"/>
      <c r="F261" s="27"/>
      <c r="G261" s="27">
        <v>345827700</v>
      </c>
      <c r="H261" s="11">
        <v>3204362800</v>
      </c>
    </row>
    <row r="262" spans="1:8" s="9" customFormat="1" ht="62.4" x14ac:dyDescent="0.3">
      <c r="A262" s="1" t="s">
        <v>565</v>
      </c>
      <c r="B262" s="2" t="s">
        <v>563</v>
      </c>
      <c r="C262" s="27">
        <f t="shared" ref="C262:G262" si="295">C263</f>
        <v>522565700</v>
      </c>
      <c r="D262" s="27">
        <f t="shared" si="295"/>
        <v>0</v>
      </c>
      <c r="E262" s="27">
        <f t="shared" ref="E262" si="296">E263</f>
        <v>0</v>
      </c>
      <c r="F262" s="27">
        <f t="shared" ref="F262" si="297">F263</f>
        <v>0</v>
      </c>
      <c r="G262" s="27">
        <f t="shared" si="295"/>
        <v>-33734500</v>
      </c>
      <c r="H262" s="11">
        <f>H263</f>
        <v>488831200</v>
      </c>
    </row>
    <row r="263" spans="1:8" s="9" customFormat="1" ht="65.400000000000006" customHeight="1" x14ac:dyDescent="0.3">
      <c r="A263" s="1" t="s">
        <v>566</v>
      </c>
      <c r="B263" s="2" t="s">
        <v>564</v>
      </c>
      <c r="C263" s="27">
        <v>522565700</v>
      </c>
      <c r="D263" s="27"/>
      <c r="E263" s="27"/>
      <c r="F263" s="27"/>
      <c r="G263" s="27">
        <v>-33734500</v>
      </c>
      <c r="H263" s="11">
        <v>488831200</v>
      </c>
    </row>
    <row r="264" spans="1:8" s="9" customFormat="1" ht="62.4" x14ac:dyDescent="0.3">
      <c r="A264" s="1" t="s">
        <v>662</v>
      </c>
      <c r="B264" s="2" t="s">
        <v>664</v>
      </c>
      <c r="C264" s="27">
        <f t="shared" ref="C264:G264" si="298">C265</f>
        <v>46190600</v>
      </c>
      <c r="D264" s="27">
        <f t="shared" si="298"/>
        <v>0</v>
      </c>
      <c r="E264" s="27">
        <f t="shared" ref="E264" si="299">E265</f>
        <v>0</v>
      </c>
      <c r="F264" s="27">
        <f t="shared" ref="F264" si="300">F265</f>
        <v>0</v>
      </c>
      <c r="G264" s="27">
        <f t="shared" si="298"/>
        <v>0</v>
      </c>
      <c r="H264" s="11">
        <f>H265</f>
        <v>46190600</v>
      </c>
    </row>
    <row r="265" spans="1:8" s="9" customFormat="1" ht="62.4" x14ac:dyDescent="0.3">
      <c r="A265" s="1" t="s">
        <v>663</v>
      </c>
      <c r="B265" s="2" t="s">
        <v>665</v>
      </c>
      <c r="C265" s="27">
        <v>46190600</v>
      </c>
      <c r="D265" s="27"/>
      <c r="E265" s="27"/>
      <c r="F265" s="27"/>
      <c r="G265" s="27"/>
      <c r="H265" s="11">
        <v>46190600</v>
      </c>
    </row>
    <row r="266" spans="1:8" s="9" customFormat="1" ht="33.6" customHeight="1" x14ac:dyDescent="0.3">
      <c r="A266" s="1" t="s">
        <v>598</v>
      </c>
      <c r="B266" s="2" t="s">
        <v>666</v>
      </c>
      <c r="C266" s="27">
        <f t="shared" ref="C266:G266" si="301">C267</f>
        <v>835011000</v>
      </c>
      <c r="D266" s="27">
        <f t="shared" si="301"/>
        <v>-15060</v>
      </c>
      <c r="E266" s="27">
        <f t="shared" ref="E266" si="302">E267</f>
        <v>0</v>
      </c>
      <c r="F266" s="27">
        <f t="shared" ref="F266" si="303">F267</f>
        <v>0</v>
      </c>
      <c r="G266" s="27">
        <f t="shared" si="301"/>
        <v>48192500</v>
      </c>
      <c r="H266" s="11">
        <f>H267</f>
        <v>883188440</v>
      </c>
    </row>
    <row r="267" spans="1:8" s="9" customFormat="1" ht="49.8" customHeight="1" x14ac:dyDescent="0.3">
      <c r="A267" s="1" t="s">
        <v>599</v>
      </c>
      <c r="B267" s="2" t="s">
        <v>667</v>
      </c>
      <c r="C267" s="27">
        <v>835011000</v>
      </c>
      <c r="D267" s="27">
        <v>-15060</v>
      </c>
      <c r="E267" s="27"/>
      <c r="F267" s="27"/>
      <c r="G267" s="27">
        <v>48192500</v>
      </c>
      <c r="H267" s="11">
        <v>883188440</v>
      </c>
    </row>
    <row r="268" spans="1:8" s="9" customFormat="1" ht="31.2" x14ac:dyDescent="0.3">
      <c r="A268" s="1" t="s">
        <v>668</v>
      </c>
      <c r="B268" s="2" t="s">
        <v>672</v>
      </c>
      <c r="C268" s="27">
        <f t="shared" ref="C268:G268" si="304">C269</f>
        <v>26810800</v>
      </c>
      <c r="D268" s="27">
        <f t="shared" si="304"/>
        <v>0</v>
      </c>
      <c r="E268" s="27">
        <f t="shared" ref="E268" si="305">E269</f>
        <v>0</v>
      </c>
      <c r="F268" s="27">
        <f t="shared" ref="F268" si="306">F269</f>
        <v>3890400</v>
      </c>
      <c r="G268" s="27">
        <f t="shared" si="304"/>
        <v>0</v>
      </c>
      <c r="H268" s="11">
        <f>H269</f>
        <v>30701200</v>
      </c>
    </row>
    <row r="269" spans="1:8" s="9" customFormat="1" ht="46.8" x14ac:dyDescent="0.3">
      <c r="A269" s="1" t="s">
        <v>669</v>
      </c>
      <c r="B269" s="2" t="s">
        <v>673</v>
      </c>
      <c r="C269" s="27">
        <v>26810800</v>
      </c>
      <c r="D269" s="27"/>
      <c r="E269" s="27"/>
      <c r="F269" s="27">
        <v>3890400</v>
      </c>
      <c r="G269" s="27"/>
      <c r="H269" s="11">
        <v>30701200</v>
      </c>
    </row>
    <row r="270" spans="1:8" s="9" customFormat="1" ht="62.4" x14ac:dyDescent="0.3">
      <c r="A270" s="1" t="s">
        <v>670</v>
      </c>
      <c r="B270" s="2" t="s">
        <v>674</v>
      </c>
      <c r="C270" s="27">
        <f t="shared" ref="C270:G270" si="307">C271</f>
        <v>356110000</v>
      </c>
      <c r="D270" s="27">
        <f t="shared" si="307"/>
        <v>0</v>
      </c>
      <c r="E270" s="27">
        <f t="shared" ref="E270" si="308">E271</f>
        <v>0</v>
      </c>
      <c r="F270" s="27">
        <f t="shared" ref="F270" si="309">F271</f>
        <v>0</v>
      </c>
      <c r="G270" s="27">
        <f t="shared" si="307"/>
        <v>0</v>
      </c>
      <c r="H270" s="11">
        <f>H271</f>
        <v>356110000</v>
      </c>
    </row>
    <row r="271" spans="1:8" s="9" customFormat="1" ht="66.599999999999994" customHeight="1" x14ac:dyDescent="0.3">
      <c r="A271" s="1" t="s">
        <v>671</v>
      </c>
      <c r="B271" s="2" t="s">
        <v>675</v>
      </c>
      <c r="C271" s="27">
        <v>356110000</v>
      </c>
      <c r="D271" s="27"/>
      <c r="E271" s="27"/>
      <c r="F271" s="27"/>
      <c r="G271" s="27"/>
      <c r="H271" s="11">
        <v>356110000</v>
      </c>
    </row>
    <row r="272" spans="1:8" s="9" customFormat="1" ht="78" x14ac:dyDescent="0.3">
      <c r="A272" s="1" t="s">
        <v>303</v>
      </c>
      <c r="B272" s="2" t="s">
        <v>13</v>
      </c>
      <c r="C272" s="27">
        <v>19428400</v>
      </c>
      <c r="D272" s="27"/>
      <c r="E272" s="27"/>
      <c r="F272" s="27"/>
      <c r="G272" s="27"/>
      <c r="H272" s="11">
        <v>19428400</v>
      </c>
    </row>
    <row r="273" spans="1:8" s="9" customFormat="1" ht="65.400000000000006" customHeight="1" x14ac:dyDescent="0.3">
      <c r="A273" s="1" t="s">
        <v>601</v>
      </c>
      <c r="B273" s="2" t="s">
        <v>600</v>
      </c>
      <c r="C273" s="27">
        <v>236204200</v>
      </c>
      <c r="D273" s="27"/>
      <c r="E273" s="27"/>
      <c r="F273" s="27"/>
      <c r="G273" s="27">
        <v>47278400</v>
      </c>
      <c r="H273" s="11">
        <v>283482600</v>
      </c>
    </row>
    <row r="274" spans="1:8" s="9" customFormat="1" ht="62.4" x14ac:dyDescent="0.3">
      <c r="A274" s="1" t="s">
        <v>304</v>
      </c>
      <c r="B274" s="2" t="s">
        <v>14</v>
      </c>
      <c r="C274" s="27">
        <v>1133800</v>
      </c>
      <c r="D274" s="27"/>
      <c r="E274" s="27"/>
      <c r="F274" s="27"/>
      <c r="G274" s="27"/>
      <c r="H274" s="11">
        <v>1133800</v>
      </c>
    </row>
    <row r="275" spans="1:8" s="9" customFormat="1" ht="46.8" x14ac:dyDescent="0.3">
      <c r="A275" s="1" t="s">
        <v>375</v>
      </c>
      <c r="B275" s="2" t="s">
        <v>376</v>
      </c>
      <c r="C275" s="27">
        <f t="shared" ref="C275:G275" si="310">C276</f>
        <v>22227300</v>
      </c>
      <c r="D275" s="27">
        <f t="shared" si="310"/>
        <v>0</v>
      </c>
      <c r="E275" s="27">
        <f t="shared" ref="E275" si="311">E276</f>
        <v>0</v>
      </c>
      <c r="F275" s="27">
        <f t="shared" ref="F275" si="312">F276</f>
        <v>0</v>
      </c>
      <c r="G275" s="27">
        <f t="shared" si="310"/>
        <v>0</v>
      </c>
      <c r="H275" s="11">
        <f>H276</f>
        <v>22227300</v>
      </c>
    </row>
    <row r="276" spans="1:8" ht="62.4" x14ac:dyDescent="0.3">
      <c r="A276" s="1" t="s">
        <v>305</v>
      </c>
      <c r="B276" s="2" t="s">
        <v>15</v>
      </c>
      <c r="C276" s="27">
        <v>22227300</v>
      </c>
      <c r="D276" s="27"/>
      <c r="E276" s="27"/>
      <c r="F276" s="27"/>
      <c r="G276" s="27"/>
      <c r="H276" s="11">
        <v>22227300</v>
      </c>
    </row>
    <row r="277" spans="1:8" ht="31.2" x14ac:dyDescent="0.3">
      <c r="A277" s="1" t="s">
        <v>531</v>
      </c>
      <c r="B277" s="2" t="s">
        <v>533</v>
      </c>
      <c r="C277" s="27">
        <f t="shared" ref="C277:G277" si="313">C278</f>
        <v>33640000</v>
      </c>
      <c r="D277" s="27">
        <f t="shared" si="313"/>
        <v>0</v>
      </c>
      <c r="E277" s="27">
        <f t="shared" ref="E277" si="314">E278</f>
        <v>0</v>
      </c>
      <c r="F277" s="27">
        <f t="shared" ref="F277" si="315">F278</f>
        <v>0</v>
      </c>
      <c r="G277" s="27">
        <f t="shared" si="313"/>
        <v>-8163200</v>
      </c>
      <c r="H277" s="11">
        <f>H278</f>
        <v>25476800</v>
      </c>
    </row>
    <row r="278" spans="1:8" ht="46.8" x14ac:dyDescent="0.3">
      <c r="A278" s="1" t="s">
        <v>532</v>
      </c>
      <c r="B278" s="2" t="s">
        <v>534</v>
      </c>
      <c r="C278" s="27">
        <v>33640000</v>
      </c>
      <c r="D278" s="27"/>
      <c r="E278" s="27"/>
      <c r="F278" s="27"/>
      <c r="G278" s="27">
        <v>-8163200</v>
      </c>
      <c r="H278" s="11">
        <v>25476800</v>
      </c>
    </row>
    <row r="279" spans="1:8" ht="62.4" x14ac:dyDescent="0.3">
      <c r="A279" s="1" t="s">
        <v>676</v>
      </c>
      <c r="B279" s="2" t="s">
        <v>678</v>
      </c>
      <c r="C279" s="27">
        <f t="shared" ref="C279:G279" si="316">C280</f>
        <v>1401700</v>
      </c>
      <c r="D279" s="27">
        <f t="shared" si="316"/>
        <v>0</v>
      </c>
      <c r="E279" s="27">
        <f t="shared" ref="E279" si="317">E280</f>
        <v>0</v>
      </c>
      <c r="F279" s="27">
        <f t="shared" ref="F279" si="318">F280</f>
        <v>0</v>
      </c>
      <c r="G279" s="27">
        <f t="shared" si="316"/>
        <v>0</v>
      </c>
      <c r="H279" s="11">
        <f>H280</f>
        <v>1401700</v>
      </c>
    </row>
    <row r="280" spans="1:8" ht="62.4" x14ac:dyDescent="0.3">
      <c r="A280" s="1" t="s">
        <v>677</v>
      </c>
      <c r="B280" s="2" t="s">
        <v>679</v>
      </c>
      <c r="C280" s="27">
        <v>1401700</v>
      </c>
      <c r="D280" s="27"/>
      <c r="E280" s="27"/>
      <c r="F280" s="27"/>
      <c r="G280" s="27"/>
      <c r="H280" s="11">
        <v>1401700</v>
      </c>
    </row>
    <row r="281" spans="1:8" ht="31.2" x14ac:dyDescent="0.3">
      <c r="A281" s="1" t="s">
        <v>377</v>
      </c>
      <c r="B281" s="2" t="s">
        <v>378</v>
      </c>
      <c r="C281" s="27">
        <f t="shared" ref="C281:G281" si="319">C282</f>
        <v>10134900</v>
      </c>
      <c r="D281" s="27">
        <f t="shared" si="319"/>
        <v>0</v>
      </c>
      <c r="E281" s="27">
        <f t="shared" ref="E281" si="320">E282</f>
        <v>0</v>
      </c>
      <c r="F281" s="27">
        <f t="shared" ref="F281" si="321">F282</f>
        <v>0</v>
      </c>
      <c r="G281" s="27">
        <f t="shared" si="319"/>
        <v>0</v>
      </c>
      <c r="H281" s="11">
        <f>H282</f>
        <v>10134900</v>
      </c>
    </row>
    <row r="282" spans="1:8" ht="46.8" x14ac:dyDescent="0.3">
      <c r="A282" s="1" t="s">
        <v>306</v>
      </c>
      <c r="B282" s="2" t="s">
        <v>16</v>
      </c>
      <c r="C282" s="27">
        <v>10134900</v>
      </c>
      <c r="D282" s="27"/>
      <c r="E282" s="27"/>
      <c r="F282" s="27"/>
      <c r="G282" s="27"/>
      <c r="H282" s="11">
        <v>10134900</v>
      </c>
    </row>
    <row r="283" spans="1:8" ht="46.8" x14ac:dyDescent="0.3">
      <c r="A283" s="1" t="s">
        <v>535</v>
      </c>
      <c r="B283" s="2" t="s">
        <v>539</v>
      </c>
      <c r="C283" s="27">
        <f t="shared" ref="C283:G283" si="322">C284</f>
        <v>516737900</v>
      </c>
      <c r="D283" s="27">
        <f t="shared" si="322"/>
        <v>0</v>
      </c>
      <c r="E283" s="27">
        <f t="shared" ref="E283" si="323">E284</f>
        <v>0</v>
      </c>
      <c r="F283" s="27">
        <f t="shared" ref="F283" si="324">F284</f>
        <v>0</v>
      </c>
      <c r="G283" s="27">
        <f t="shared" si="322"/>
        <v>0</v>
      </c>
      <c r="H283" s="11">
        <f>H284</f>
        <v>516737900</v>
      </c>
    </row>
    <row r="284" spans="1:8" ht="62.4" x14ac:dyDescent="0.3">
      <c r="A284" s="1" t="s">
        <v>536</v>
      </c>
      <c r="B284" s="2" t="s">
        <v>540</v>
      </c>
      <c r="C284" s="27">
        <v>516737900</v>
      </c>
      <c r="D284" s="27"/>
      <c r="E284" s="27"/>
      <c r="F284" s="27"/>
      <c r="G284" s="27"/>
      <c r="H284" s="11">
        <v>516737900</v>
      </c>
    </row>
    <row r="285" spans="1:8" ht="46.8" x14ac:dyDescent="0.3">
      <c r="A285" s="3" t="s">
        <v>537</v>
      </c>
      <c r="B285" s="2" t="s">
        <v>541</v>
      </c>
      <c r="C285" s="27">
        <f t="shared" ref="C285:G285" si="325">C286</f>
        <v>862383100</v>
      </c>
      <c r="D285" s="27">
        <f t="shared" si="325"/>
        <v>0</v>
      </c>
      <c r="E285" s="27">
        <f t="shared" ref="E285" si="326">E286</f>
        <v>0</v>
      </c>
      <c r="F285" s="27">
        <f t="shared" ref="F285" si="327">F286</f>
        <v>0</v>
      </c>
      <c r="G285" s="27">
        <f t="shared" si="325"/>
        <v>175083100</v>
      </c>
      <c r="H285" s="11">
        <f>H286</f>
        <v>1037466200</v>
      </c>
    </row>
    <row r="286" spans="1:8" ht="46.8" x14ac:dyDescent="0.3">
      <c r="A286" s="3" t="s">
        <v>538</v>
      </c>
      <c r="B286" s="2" t="s">
        <v>542</v>
      </c>
      <c r="C286" s="27">
        <v>862383100</v>
      </c>
      <c r="D286" s="27"/>
      <c r="E286" s="27"/>
      <c r="F286" s="27"/>
      <c r="G286" s="27">
        <v>175083100</v>
      </c>
      <c r="H286" s="11">
        <v>1037466200</v>
      </c>
    </row>
    <row r="287" spans="1:8" ht="31.2" x14ac:dyDescent="0.3">
      <c r="A287" s="1" t="s">
        <v>680</v>
      </c>
      <c r="B287" s="2" t="s">
        <v>682</v>
      </c>
      <c r="C287" s="27">
        <f t="shared" ref="C287:G287" si="328">C288</f>
        <v>22376000</v>
      </c>
      <c r="D287" s="27">
        <f t="shared" si="328"/>
        <v>0</v>
      </c>
      <c r="E287" s="27">
        <f t="shared" ref="E287" si="329">E288</f>
        <v>0</v>
      </c>
      <c r="F287" s="27">
        <f t="shared" ref="F287" si="330">F288</f>
        <v>0</v>
      </c>
      <c r="G287" s="27">
        <f t="shared" si="328"/>
        <v>0</v>
      </c>
      <c r="H287" s="11">
        <f>H288</f>
        <v>22376000</v>
      </c>
    </row>
    <row r="288" spans="1:8" ht="31.2" x14ac:dyDescent="0.3">
      <c r="A288" s="1" t="s">
        <v>681</v>
      </c>
      <c r="B288" s="2" t="s">
        <v>683</v>
      </c>
      <c r="C288" s="27">
        <v>22376000</v>
      </c>
      <c r="D288" s="27"/>
      <c r="E288" s="27"/>
      <c r="F288" s="27"/>
      <c r="G288" s="27"/>
      <c r="H288" s="11">
        <v>22376000</v>
      </c>
    </row>
    <row r="289" spans="1:8" ht="31.2" x14ac:dyDescent="0.3">
      <c r="A289" s="1" t="s">
        <v>379</v>
      </c>
      <c r="B289" s="2" t="s">
        <v>380</v>
      </c>
      <c r="C289" s="27">
        <f t="shared" ref="C289:G289" si="331">C290</f>
        <v>5482300</v>
      </c>
      <c r="D289" s="27">
        <f t="shared" si="331"/>
        <v>0</v>
      </c>
      <c r="E289" s="27">
        <f t="shared" ref="E289" si="332">E290</f>
        <v>0</v>
      </c>
      <c r="F289" s="27">
        <f t="shared" ref="F289" si="333">F290</f>
        <v>0</v>
      </c>
      <c r="G289" s="27">
        <f t="shared" si="331"/>
        <v>0</v>
      </c>
      <c r="H289" s="11">
        <f>H290</f>
        <v>5482300</v>
      </c>
    </row>
    <row r="290" spans="1:8" ht="46.8" x14ac:dyDescent="0.3">
      <c r="A290" s="1" t="s">
        <v>307</v>
      </c>
      <c r="B290" s="2" t="s">
        <v>17</v>
      </c>
      <c r="C290" s="27">
        <v>5482300</v>
      </c>
      <c r="D290" s="27"/>
      <c r="E290" s="27"/>
      <c r="F290" s="27"/>
      <c r="G290" s="27"/>
      <c r="H290" s="11">
        <v>5482300</v>
      </c>
    </row>
    <row r="291" spans="1:8" x14ac:dyDescent="0.3">
      <c r="A291" s="1" t="s">
        <v>381</v>
      </c>
      <c r="B291" s="2" t="s">
        <v>382</v>
      </c>
      <c r="C291" s="27">
        <f t="shared" ref="C291:G291" si="334">C292</f>
        <v>91503700</v>
      </c>
      <c r="D291" s="27">
        <f t="shared" si="334"/>
        <v>0</v>
      </c>
      <c r="E291" s="27">
        <f t="shared" ref="E291" si="335">E292</f>
        <v>0</v>
      </c>
      <c r="F291" s="27">
        <f t="shared" ref="F291" si="336">F292</f>
        <v>0</v>
      </c>
      <c r="G291" s="27">
        <f t="shared" si="334"/>
        <v>0</v>
      </c>
      <c r="H291" s="11">
        <f>H292</f>
        <v>91503700</v>
      </c>
    </row>
    <row r="292" spans="1:8" ht="31.2" x14ac:dyDescent="0.3">
      <c r="A292" s="1" t="s">
        <v>308</v>
      </c>
      <c r="B292" s="2" t="s">
        <v>18</v>
      </c>
      <c r="C292" s="27">
        <v>91503700</v>
      </c>
      <c r="D292" s="27"/>
      <c r="E292" s="27"/>
      <c r="F292" s="27"/>
      <c r="G292" s="27"/>
      <c r="H292" s="11">
        <v>91503700</v>
      </c>
    </row>
    <row r="293" spans="1:8" ht="46.8" x14ac:dyDescent="0.3">
      <c r="A293" s="1" t="s">
        <v>383</v>
      </c>
      <c r="B293" s="2" t="s">
        <v>384</v>
      </c>
      <c r="C293" s="27">
        <f t="shared" ref="C293:G293" si="337">C294</f>
        <v>377701300</v>
      </c>
      <c r="D293" s="27">
        <f t="shared" si="337"/>
        <v>0</v>
      </c>
      <c r="E293" s="27">
        <f t="shared" ref="E293" si="338">E294</f>
        <v>0</v>
      </c>
      <c r="F293" s="27">
        <f t="shared" ref="F293" si="339">F294</f>
        <v>173637900</v>
      </c>
      <c r="G293" s="27">
        <f t="shared" si="337"/>
        <v>0</v>
      </c>
      <c r="H293" s="11">
        <f>H294</f>
        <v>551339200</v>
      </c>
    </row>
    <row r="294" spans="1:8" ht="62.4" x14ac:dyDescent="0.3">
      <c r="A294" s="1" t="s">
        <v>309</v>
      </c>
      <c r="B294" s="2" t="s">
        <v>152</v>
      </c>
      <c r="C294" s="27">
        <v>377701300</v>
      </c>
      <c r="D294" s="27"/>
      <c r="E294" s="27"/>
      <c r="F294" s="27">
        <v>173637900</v>
      </c>
      <c r="G294" s="27"/>
      <c r="H294" s="11">
        <v>551339200</v>
      </c>
    </row>
    <row r="295" spans="1:8" ht="79.8" customHeight="1" x14ac:dyDescent="0.3">
      <c r="A295" s="1" t="s">
        <v>385</v>
      </c>
      <c r="B295" s="2" t="s">
        <v>602</v>
      </c>
      <c r="C295" s="27">
        <f t="shared" ref="C295:G295" si="340">C296</f>
        <v>74845100</v>
      </c>
      <c r="D295" s="27">
        <f t="shared" si="340"/>
        <v>0</v>
      </c>
      <c r="E295" s="27">
        <f t="shared" ref="E295" si="341">E296</f>
        <v>0</v>
      </c>
      <c r="F295" s="27">
        <f t="shared" ref="F295" si="342">F296</f>
        <v>0</v>
      </c>
      <c r="G295" s="27">
        <f t="shared" si="340"/>
        <v>0</v>
      </c>
      <c r="H295" s="11">
        <f>H296</f>
        <v>74845100</v>
      </c>
    </row>
    <row r="296" spans="1:8" s="8" customFormat="1" ht="96.6" customHeight="1" x14ac:dyDescent="0.3">
      <c r="A296" s="1" t="s">
        <v>310</v>
      </c>
      <c r="B296" s="2" t="s">
        <v>603</v>
      </c>
      <c r="C296" s="27">
        <v>74845100</v>
      </c>
      <c r="D296" s="27"/>
      <c r="E296" s="27"/>
      <c r="F296" s="27"/>
      <c r="G296" s="27"/>
      <c r="H296" s="11">
        <v>74845100</v>
      </c>
    </row>
    <row r="297" spans="1:8" s="8" customFormat="1" ht="46.8" x14ac:dyDescent="0.3">
      <c r="A297" s="1" t="s">
        <v>544</v>
      </c>
      <c r="B297" s="2" t="s">
        <v>543</v>
      </c>
      <c r="C297" s="27">
        <v>8280500</v>
      </c>
      <c r="D297" s="27"/>
      <c r="E297" s="27"/>
      <c r="F297" s="27"/>
      <c r="G297" s="27"/>
      <c r="H297" s="11">
        <v>8280500</v>
      </c>
    </row>
    <row r="298" spans="1:8" s="8" customFormat="1" ht="31.2" x14ac:dyDescent="0.3">
      <c r="A298" s="1" t="s">
        <v>386</v>
      </c>
      <c r="B298" s="2" t="s">
        <v>387</v>
      </c>
      <c r="C298" s="27">
        <f t="shared" ref="C298:G298" si="343">C299</f>
        <v>319619900</v>
      </c>
      <c r="D298" s="27">
        <f t="shared" si="343"/>
        <v>0</v>
      </c>
      <c r="E298" s="27">
        <f t="shared" ref="E298" si="344">E299</f>
        <v>0</v>
      </c>
      <c r="F298" s="27">
        <f t="shared" ref="F298" si="345">F299</f>
        <v>0</v>
      </c>
      <c r="G298" s="27">
        <f t="shared" si="343"/>
        <v>0</v>
      </c>
      <c r="H298" s="11">
        <f>H299</f>
        <v>319619900</v>
      </c>
    </row>
    <row r="299" spans="1:8" s="8" customFormat="1" ht="46.8" x14ac:dyDescent="0.3">
      <c r="A299" s="1" t="s">
        <v>311</v>
      </c>
      <c r="B299" s="2" t="s">
        <v>153</v>
      </c>
      <c r="C299" s="27">
        <v>319619900</v>
      </c>
      <c r="D299" s="27"/>
      <c r="E299" s="27"/>
      <c r="F299" s="27"/>
      <c r="G299" s="27"/>
      <c r="H299" s="11">
        <v>319619900</v>
      </c>
    </row>
    <row r="300" spans="1:8" s="9" customFormat="1" ht="31.2" x14ac:dyDescent="0.3">
      <c r="A300" s="1" t="s">
        <v>548</v>
      </c>
      <c r="B300" s="2" t="s">
        <v>545</v>
      </c>
      <c r="C300" s="27">
        <f t="shared" ref="C300:G300" si="346">C301</f>
        <v>45741000</v>
      </c>
      <c r="D300" s="27">
        <f t="shared" si="346"/>
        <v>-38442200</v>
      </c>
      <c r="E300" s="27">
        <f t="shared" ref="E300" si="347">E301</f>
        <v>0</v>
      </c>
      <c r="F300" s="27">
        <f t="shared" ref="F300" si="348">F301</f>
        <v>0</v>
      </c>
      <c r="G300" s="27">
        <f t="shared" si="346"/>
        <v>0</v>
      </c>
      <c r="H300" s="11">
        <f>H301</f>
        <v>7298800</v>
      </c>
    </row>
    <row r="301" spans="1:8" s="9" customFormat="1" ht="31.2" x14ac:dyDescent="0.3">
      <c r="A301" s="1" t="s">
        <v>549</v>
      </c>
      <c r="B301" s="2" t="s">
        <v>546</v>
      </c>
      <c r="C301" s="27">
        <v>45741000</v>
      </c>
      <c r="D301" s="27">
        <v>-38442200</v>
      </c>
      <c r="E301" s="27"/>
      <c r="F301" s="27"/>
      <c r="G301" s="27"/>
      <c r="H301" s="11">
        <v>7298800</v>
      </c>
    </row>
    <row r="302" spans="1:8" s="9" customFormat="1" ht="64.2" customHeight="1" x14ac:dyDescent="0.3">
      <c r="A302" s="1" t="s">
        <v>550</v>
      </c>
      <c r="B302" s="2" t="s">
        <v>547</v>
      </c>
      <c r="C302" s="27">
        <v>103507300</v>
      </c>
      <c r="D302" s="27"/>
      <c r="E302" s="27"/>
      <c r="F302" s="27"/>
      <c r="G302" s="27"/>
      <c r="H302" s="11">
        <v>103507300</v>
      </c>
    </row>
    <row r="303" spans="1:8" s="25" customFormat="1" ht="124.8" x14ac:dyDescent="0.3">
      <c r="A303" s="22" t="s">
        <v>873</v>
      </c>
      <c r="B303" s="23" t="s">
        <v>872</v>
      </c>
      <c r="C303" s="27">
        <v>53012300</v>
      </c>
      <c r="D303" s="27"/>
      <c r="E303" s="27"/>
      <c r="F303" s="27">
        <v>-53012300</v>
      </c>
      <c r="G303" s="27"/>
      <c r="H303" s="27">
        <v>0</v>
      </c>
    </row>
    <row r="304" spans="1:8" s="9" customFormat="1" ht="62.4" x14ac:dyDescent="0.3">
      <c r="A304" s="1" t="s">
        <v>686</v>
      </c>
      <c r="B304" s="2" t="s">
        <v>684</v>
      </c>
      <c r="C304" s="27">
        <f t="shared" ref="C304:G304" si="349">C305</f>
        <v>84126800</v>
      </c>
      <c r="D304" s="27">
        <f t="shared" si="349"/>
        <v>0</v>
      </c>
      <c r="E304" s="27">
        <f t="shared" ref="E304" si="350">E305</f>
        <v>0</v>
      </c>
      <c r="F304" s="27">
        <f t="shared" ref="F304" si="351">F305</f>
        <v>0</v>
      </c>
      <c r="G304" s="27">
        <f t="shared" si="349"/>
        <v>14078000</v>
      </c>
      <c r="H304" s="11">
        <f>H305</f>
        <v>98204800</v>
      </c>
    </row>
    <row r="305" spans="1:8" s="9" customFormat="1" ht="78" x14ac:dyDescent="0.3">
      <c r="A305" s="1" t="s">
        <v>687</v>
      </c>
      <c r="B305" s="2" t="s">
        <v>685</v>
      </c>
      <c r="C305" s="27">
        <v>84126800</v>
      </c>
      <c r="D305" s="27"/>
      <c r="E305" s="27"/>
      <c r="F305" s="27"/>
      <c r="G305" s="27">
        <v>14078000</v>
      </c>
      <c r="H305" s="11">
        <v>98204800</v>
      </c>
    </row>
    <row r="306" spans="1:8" s="9" customFormat="1" ht="31.2" x14ac:dyDescent="0.3">
      <c r="A306" s="1" t="s">
        <v>690</v>
      </c>
      <c r="B306" s="2" t="s">
        <v>688</v>
      </c>
      <c r="C306" s="27">
        <f t="shared" ref="C306:G306" si="352">C307</f>
        <v>32743400</v>
      </c>
      <c r="D306" s="27">
        <f t="shared" si="352"/>
        <v>0</v>
      </c>
      <c r="E306" s="27">
        <f t="shared" ref="E306" si="353">E307</f>
        <v>0</v>
      </c>
      <c r="F306" s="27">
        <f t="shared" ref="F306" si="354">F307</f>
        <v>0</v>
      </c>
      <c r="G306" s="27">
        <f t="shared" si="352"/>
        <v>-30237600</v>
      </c>
      <c r="H306" s="11">
        <f>H307</f>
        <v>2505800</v>
      </c>
    </row>
    <row r="307" spans="1:8" s="9" customFormat="1" ht="46.8" x14ac:dyDescent="0.3">
      <c r="A307" s="1" t="s">
        <v>691</v>
      </c>
      <c r="B307" s="2" t="s">
        <v>689</v>
      </c>
      <c r="C307" s="27">
        <v>32743400</v>
      </c>
      <c r="D307" s="27"/>
      <c r="E307" s="27"/>
      <c r="F307" s="27"/>
      <c r="G307" s="27">
        <v>-30237600</v>
      </c>
      <c r="H307" s="11">
        <v>2505800</v>
      </c>
    </row>
    <row r="308" spans="1:8" s="9" customFormat="1" ht="31.2" x14ac:dyDescent="0.3">
      <c r="A308" s="1" t="s">
        <v>694</v>
      </c>
      <c r="B308" s="2" t="s">
        <v>692</v>
      </c>
      <c r="C308" s="27">
        <f t="shared" ref="C308:G308" si="355">C309</f>
        <v>0</v>
      </c>
      <c r="D308" s="27">
        <f t="shared" si="355"/>
        <v>1082165200</v>
      </c>
      <c r="E308" s="27">
        <f t="shared" ref="E308" si="356">E309</f>
        <v>0</v>
      </c>
      <c r="F308" s="27">
        <f t="shared" ref="F308" si="357">F309</f>
        <v>0</v>
      </c>
      <c r="G308" s="27">
        <f t="shared" si="355"/>
        <v>0</v>
      </c>
      <c r="H308" s="11">
        <f>H309</f>
        <v>1082165200</v>
      </c>
    </row>
    <row r="309" spans="1:8" s="9" customFormat="1" ht="46.8" x14ac:dyDescent="0.3">
      <c r="A309" s="1" t="s">
        <v>695</v>
      </c>
      <c r="B309" s="2" t="s">
        <v>693</v>
      </c>
      <c r="C309" s="27">
        <v>0</v>
      </c>
      <c r="D309" s="27">
        <v>1082165200</v>
      </c>
      <c r="E309" s="27"/>
      <c r="F309" s="27"/>
      <c r="G309" s="27"/>
      <c r="H309" s="11">
        <v>1082165200</v>
      </c>
    </row>
    <row r="310" spans="1:8" s="9" customFormat="1" ht="78" x14ac:dyDescent="0.3">
      <c r="A310" s="1" t="s">
        <v>808</v>
      </c>
      <c r="B310" s="2" t="s">
        <v>810</v>
      </c>
      <c r="C310" s="27">
        <f t="shared" ref="C310:G310" si="358">C311</f>
        <v>0</v>
      </c>
      <c r="D310" s="27">
        <f t="shared" si="358"/>
        <v>0</v>
      </c>
      <c r="E310" s="27">
        <f t="shared" ref="E310" si="359">E311</f>
        <v>156526400</v>
      </c>
      <c r="F310" s="27">
        <f t="shared" ref="F310" si="360">F311</f>
        <v>0</v>
      </c>
      <c r="G310" s="27">
        <f t="shared" si="358"/>
        <v>0</v>
      </c>
      <c r="H310" s="11">
        <f>H311</f>
        <v>156526400</v>
      </c>
    </row>
    <row r="311" spans="1:8" s="9" customFormat="1" ht="78" x14ac:dyDescent="0.3">
      <c r="A311" s="1" t="s">
        <v>809</v>
      </c>
      <c r="B311" s="2" t="s">
        <v>811</v>
      </c>
      <c r="C311" s="27">
        <v>0</v>
      </c>
      <c r="D311" s="27"/>
      <c r="E311" s="27">
        <v>156526400</v>
      </c>
      <c r="F311" s="27"/>
      <c r="G311" s="27"/>
      <c r="H311" s="11">
        <v>156526400</v>
      </c>
    </row>
    <row r="312" spans="1:8" s="9" customFormat="1" ht="31.2" x14ac:dyDescent="0.3">
      <c r="A312" s="1" t="s">
        <v>698</v>
      </c>
      <c r="B312" s="2" t="s">
        <v>696</v>
      </c>
      <c r="C312" s="27">
        <f t="shared" ref="C312:G312" si="361">C313</f>
        <v>0</v>
      </c>
      <c r="D312" s="27">
        <f t="shared" si="361"/>
        <v>20000000</v>
      </c>
      <c r="E312" s="27">
        <f t="shared" ref="E312" si="362">E313</f>
        <v>32000000</v>
      </c>
      <c r="F312" s="27">
        <f t="shared" ref="F312" si="363">F313</f>
        <v>0</v>
      </c>
      <c r="G312" s="27">
        <f t="shared" si="361"/>
        <v>0</v>
      </c>
      <c r="H312" s="11">
        <f>H313</f>
        <v>52000000</v>
      </c>
    </row>
    <row r="313" spans="1:8" s="9" customFormat="1" ht="46.8" x14ac:dyDescent="0.3">
      <c r="A313" s="1" t="s">
        <v>699</v>
      </c>
      <c r="B313" s="2" t="s">
        <v>697</v>
      </c>
      <c r="C313" s="27">
        <v>0</v>
      </c>
      <c r="D313" s="27">
        <v>20000000</v>
      </c>
      <c r="E313" s="27">
        <v>32000000</v>
      </c>
      <c r="F313" s="27"/>
      <c r="G313" s="27"/>
      <c r="H313" s="11">
        <v>52000000</v>
      </c>
    </row>
    <row r="314" spans="1:8" s="9" customFormat="1" ht="78" x14ac:dyDescent="0.3">
      <c r="A314" s="1" t="s">
        <v>840</v>
      </c>
      <c r="B314" s="2" t="s">
        <v>842</v>
      </c>
      <c r="C314" s="27">
        <f t="shared" ref="C314:G314" si="364">C315</f>
        <v>0</v>
      </c>
      <c r="D314" s="27">
        <f t="shared" si="364"/>
        <v>0</v>
      </c>
      <c r="E314" s="27">
        <f t="shared" ref="E314" si="365">E315</f>
        <v>0</v>
      </c>
      <c r="F314" s="27">
        <f t="shared" ref="F314" si="366">F315</f>
        <v>32630700</v>
      </c>
      <c r="G314" s="27">
        <f t="shared" si="364"/>
        <v>-4390600</v>
      </c>
      <c r="H314" s="11">
        <f>H315</f>
        <v>28240100</v>
      </c>
    </row>
    <row r="315" spans="1:8" s="9" customFormat="1" ht="78" x14ac:dyDescent="0.3">
      <c r="A315" s="1" t="s">
        <v>841</v>
      </c>
      <c r="B315" s="2" t="s">
        <v>843</v>
      </c>
      <c r="C315" s="27">
        <v>0</v>
      </c>
      <c r="D315" s="27"/>
      <c r="E315" s="27"/>
      <c r="F315" s="27">
        <v>32630700</v>
      </c>
      <c r="G315" s="27">
        <v>-4390600</v>
      </c>
      <c r="H315" s="11">
        <v>28240100</v>
      </c>
    </row>
    <row r="316" spans="1:8" s="9" customFormat="1" ht="78" x14ac:dyDescent="0.3">
      <c r="A316" s="1" t="s">
        <v>388</v>
      </c>
      <c r="B316" s="2" t="s">
        <v>389</v>
      </c>
      <c r="C316" s="27">
        <f t="shared" ref="C316:G316" si="367">C317</f>
        <v>293647300</v>
      </c>
      <c r="D316" s="27">
        <f t="shared" si="367"/>
        <v>0</v>
      </c>
      <c r="E316" s="27">
        <f t="shared" ref="E316" si="368">E317</f>
        <v>77263500</v>
      </c>
      <c r="F316" s="27">
        <f t="shared" ref="F316" si="369">F317</f>
        <v>0</v>
      </c>
      <c r="G316" s="27">
        <f t="shared" si="367"/>
        <v>30199100</v>
      </c>
      <c r="H316" s="11">
        <f>H317</f>
        <v>401109900</v>
      </c>
    </row>
    <row r="317" spans="1:8" s="9" customFormat="1" ht="93.6" x14ac:dyDescent="0.3">
      <c r="A317" s="1" t="s">
        <v>312</v>
      </c>
      <c r="B317" s="2" t="s">
        <v>8</v>
      </c>
      <c r="C317" s="27">
        <v>293647300</v>
      </c>
      <c r="D317" s="27"/>
      <c r="E317" s="27">
        <v>77263500</v>
      </c>
      <c r="F317" s="27"/>
      <c r="G317" s="27">
        <v>30199100</v>
      </c>
      <c r="H317" s="11">
        <v>401109900</v>
      </c>
    </row>
    <row r="318" spans="1:8" s="9" customFormat="1" ht="62.4" x14ac:dyDescent="0.3">
      <c r="A318" s="1" t="s">
        <v>705</v>
      </c>
      <c r="B318" s="2" t="s">
        <v>700</v>
      </c>
      <c r="C318" s="27">
        <f t="shared" ref="C318:G318" si="370">C319</f>
        <v>887018100</v>
      </c>
      <c r="D318" s="27">
        <f t="shared" si="370"/>
        <v>0</v>
      </c>
      <c r="E318" s="27">
        <f t="shared" ref="E318" si="371">E319</f>
        <v>0</v>
      </c>
      <c r="F318" s="27">
        <f t="shared" ref="F318" si="372">F319</f>
        <v>0</v>
      </c>
      <c r="G318" s="27">
        <f t="shared" si="370"/>
        <v>0</v>
      </c>
      <c r="H318" s="11">
        <f>H319</f>
        <v>887018100</v>
      </c>
    </row>
    <row r="319" spans="1:8" s="9" customFormat="1" ht="78" x14ac:dyDescent="0.3">
      <c r="A319" s="1" t="s">
        <v>704</v>
      </c>
      <c r="B319" s="2" t="s">
        <v>701</v>
      </c>
      <c r="C319" s="27">
        <v>887018100</v>
      </c>
      <c r="D319" s="27"/>
      <c r="E319" s="27"/>
      <c r="F319" s="27"/>
      <c r="G319" s="27"/>
      <c r="H319" s="11">
        <v>887018100</v>
      </c>
    </row>
    <row r="320" spans="1:8" s="9" customFormat="1" ht="62.4" x14ac:dyDescent="0.3">
      <c r="A320" s="1" t="s">
        <v>706</v>
      </c>
      <c r="B320" s="2" t="s">
        <v>702</v>
      </c>
      <c r="C320" s="27">
        <f t="shared" ref="C320:G320" si="373">C321</f>
        <v>0</v>
      </c>
      <c r="D320" s="27">
        <f t="shared" si="373"/>
        <v>38442200</v>
      </c>
      <c r="E320" s="27">
        <f t="shared" ref="E320" si="374">E321</f>
        <v>0</v>
      </c>
      <c r="F320" s="27">
        <f t="shared" ref="F320" si="375">F321</f>
        <v>0</v>
      </c>
      <c r="G320" s="27">
        <f t="shared" si="373"/>
        <v>0</v>
      </c>
      <c r="H320" s="11">
        <f>H321</f>
        <v>38442200</v>
      </c>
    </row>
    <row r="321" spans="1:8" s="9" customFormat="1" ht="62.4" x14ac:dyDescent="0.3">
      <c r="A321" s="1" t="s">
        <v>707</v>
      </c>
      <c r="B321" s="2" t="s">
        <v>703</v>
      </c>
      <c r="C321" s="27">
        <v>0</v>
      </c>
      <c r="D321" s="27">
        <v>38442200</v>
      </c>
      <c r="E321" s="27"/>
      <c r="F321" s="27"/>
      <c r="G321" s="27"/>
      <c r="H321" s="11">
        <v>38442200</v>
      </c>
    </row>
    <row r="322" spans="1:8" s="9" customFormat="1" ht="31.2" x14ac:dyDescent="0.3">
      <c r="A322" s="1" t="s">
        <v>812</v>
      </c>
      <c r="B322" s="2" t="s">
        <v>814</v>
      </c>
      <c r="C322" s="27">
        <f t="shared" ref="C322:G322" si="376">C323</f>
        <v>0</v>
      </c>
      <c r="D322" s="27">
        <f t="shared" si="376"/>
        <v>0</v>
      </c>
      <c r="E322" s="27">
        <f t="shared" ref="E322" si="377">E323</f>
        <v>43158700</v>
      </c>
      <c r="F322" s="27">
        <f t="shared" ref="F322" si="378">F323</f>
        <v>48863600</v>
      </c>
      <c r="G322" s="27">
        <f t="shared" si="376"/>
        <v>0</v>
      </c>
      <c r="H322" s="11">
        <f>H323</f>
        <v>92022300</v>
      </c>
    </row>
    <row r="323" spans="1:8" s="9" customFormat="1" ht="46.8" x14ac:dyDescent="0.3">
      <c r="A323" s="1" t="s">
        <v>813</v>
      </c>
      <c r="B323" s="2" t="s">
        <v>815</v>
      </c>
      <c r="C323" s="27">
        <v>0</v>
      </c>
      <c r="D323" s="27"/>
      <c r="E323" s="27">
        <v>43158700</v>
      </c>
      <c r="F323" s="27">
        <v>48863600</v>
      </c>
      <c r="G323" s="27"/>
      <c r="H323" s="11">
        <v>92022300</v>
      </c>
    </row>
    <row r="324" spans="1:8" s="9" customFormat="1" ht="31.2" x14ac:dyDescent="0.3">
      <c r="A324" s="14" t="s">
        <v>313</v>
      </c>
      <c r="B324" s="15" t="s">
        <v>19</v>
      </c>
      <c r="C324" s="26">
        <f t="shared" ref="C324:G324" si="379">C325+C327+C329+C331+C332+C333+C335+C337+C339+C341+C343+C345+C346+C348+C350+C352+C354+C356+C358</f>
        <v>3692587200</v>
      </c>
      <c r="D324" s="26">
        <f t="shared" si="379"/>
        <v>0</v>
      </c>
      <c r="E324" s="26">
        <f t="shared" ref="E324" si="380">E325+E327+E329+E331+E332+E333+E335+E337+E339+E341+E343+E345+E346+E348+E350+E352+E354+E356+E358</f>
        <v>-2345300</v>
      </c>
      <c r="F324" s="26">
        <f t="shared" ref="F324" si="381">F325+F327+F329+F331+F332+F333+F335+F337+F339+F341+F343+F345+F346+F348+F350+F352+F354+F356+F358</f>
        <v>-165832200</v>
      </c>
      <c r="G324" s="26">
        <f t="shared" si="379"/>
        <v>-42517000</v>
      </c>
      <c r="H324" s="10">
        <f>H325+H327+H329+H331+H332+H333+H335+H337+H339+H341+H343+H345+H346+H348+H350+H352+H354+H356+H358</f>
        <v>3481892700</v>
      </c>
    </row>
    <row r="325" spans="1:8" s="9" customFormat="1" ht="34.200000000000003" customHeight="1" x14ac:dyDescent="0.3">
      <c r="A325" s="1" t="s">
        <v>606</v>
      </c>
      <c r="B325" s="2" t="s">
        <v>604</v>
      </c>
      <c r="C325" s="27">
        <f t="shared" ref="C325:G325" si="382">C326</f>
        <v>56710800</v>
      </c>
      <c r="D325" s="27">
        <f t="shared" si="382"/>
        <v>0</v>
      </c>
      <c r="E325" s="27">
        <f t="shared" ref="E325" si="383">E326</f>
        <v>0</v>
      </c>
      <c r="F325" s="27">
        <f t="shared" ref="F325" si="384">F326</f>
        <v>-2000000</v>
      </c>
      <c r="G325" s="27">
        <f t="shared" si="382"/>
        <v>0</v>
      </c>
      <c r="H325" s="11">
        <f>H326</f>
        <v>54710800</v>
      </c>
    </row>
    <row r="326" spans="1:8" s="9" customFormat="1" ht="36.6" customHeight="1" x14ac:dyDescent="0.3">
      <c r="A326" s="1" t="s">
        <v>607</v>
      </c>
      <c r="B326" s="2" t="s">
        <v>605</v>
      </c>
      <c r="C326" s="27">
        <v>56710800</v>
      </c>
      <c r="D326" s="27"/>
      <c r="E326" s="27"/>
      <c r="F326" s="27">
        <v>-2000000</v>
      </c>
      <c r="G326" s="27"/>
      <c r="H326" s="11">
        <v>54710800</v>
      </c>
    </row>
    <row r="327" spans="1:8" s="9" customFormat="1" ht="46.8" x14ac:dyDescent="0.3">
      <c r="A327" s="1" t="s">
        <v>390</v>
      </c>
      <c r="B327" s="2" t="s">
        <v>708</v>
      </c>
      <c r="C327" s="27">
        <f t="shared" ref="C327:G327" si="385">C328</f>
        <v>31952500</v>
      </c>
      <c r="D327" s="27">
        <f t="shared" si="385"/>
        <v>0</v>
      </c>
      <c r="E327" s="27">
        <f t="shared" si="385"/>
        <v>0</v>
      </c>
      <c r="F327" s="27">
        <f t="shared" si="385"/>
        <v>1854400</v>
      </c>
      <c r="G327" s="27">
        <f t="shared" si="385"/>
        <v>0</v>
      </c>
      <c r="H327" s="11">
        <f>H328</f>
        <v>33806900</v>
      </c>
    </row>
    <row r="328" spans="1:8" s="9" customFormat="1" ht="62.4" x14ac:dyDescent="0.3">
      <c r="A328" s="1" t="s">
        <v>314</v>
      </c>
      <c r="B328" s="2" t="s">
        <v>709</v>
      </c>
      <c r="C328" s="27">
        <v>31952500</v>
      </c>
      <c r="D328" s="27"/>
      <c r="E328" s="27"/>
      <c r="F328" s="27">
        <v>1854400</v>
      </c>
      <c r="G328" s="27"/>
      <c r="H328" s="11">
        <v>33806900</v>
      </c>
    </row>
    <row r="329" spans="1:8" s="9" customFormat="1" ht="62.4" x14ac:dyDescent="0.3">
      <c r="A329" s="1" t="s">
        <v>391</v>
      </c>
      <c r="B329" s="2" t="s">
        <v>392</v>
      </c>
      <c r="C329" s="27">
        <f t="shared" ref="C329:G329" si="386">C330</f>
        <v>3779100</v>
      </c>
      <c r="D329" s="27">
        <f t="shared" si="386"/>
        <v>0</v>
      </c>
      <c r="E329" s="27">
        <f t="shared" ref="E329" si="387">E330</f>
        <v>0</v>
      </c>
      <c r="F329" s="27">
        <f t="shared" ref="F329" si="388">F330</f>
        <v>0</v>
      </c>
      <c r="G329" s="27">
        <f t="shared" si="386"/>
        <v>0</v>
      </c>
      <c r="H329" s="11">
        <f>H330</f>
        <v>3779100</v>
      </c>
    </row>
    <row r="330" spans="1:8" s="9" customFormat="1" ht="62.4" x14ac:dyDescent="0.3">
      <c r="A330" s="1" t="s">
        <v>315</v>
      </c>
      <c r="B330" s="2" t="s">
        <v>20</v>
      </c>
      <c r="C330" s="27">
        <v>3779100</v>
      </c>
      <c r="D330" s="27"/>
      <c r="E330" s="27"/>
      <c r="F330" s="27"/>
      <c r="G330" s="27"/>
      <c r="H330" s="11">
        <v>3779100</v>
      </c>
    </row>
    <row r="331" spans="1:8" s="9" customFormat="1" ht="46.8" x14ac:dyDescent="0.3">
      <c r="A331" s="1" t="s">
        <v>316</v>
      </c>
      <c r="B331" s="2" t="s">
        <v>21</v>
      </c>
      <c r="C331" s="27">
        <v>5292000</v>
      </c>
      <c r="D331" s="27"/>
      <c r="E331" s="27"/>
      <c r="F331" s="27"/>
      <c r="G331" s="27"/>
      <c r="H331" s="11">
        <v>5292000</v>
      </c>
    </row>
    <row r="332" spans="1:8" s="9" customFormat="1" ht="46.8" x14ac:dyDescent="0.3">
      <c r="A332" s="1" t="s">
        <v>317</v>
      </c>
      <c r="B332" s="2" t="s">
        <v>22</v>
      </c>
      <c r="C332" s="27">
        <v>351880400</v>
      </c>
      <c r="D332" s="27"/>
      <c r="E332" s="27"/>
      <c r="F332" s="27"/>
      <c r="G332" s="27"/>
      <c r="H332" s="11">
        <v>351880400</v>
      </c>
    </row>
    <row r="333" spans="1:8" s="9" customFormat="1" ht="110.4" customHeight="1" x14ac:dyDescent="0.3">
      <c r="A333" s="1" t="s">
        <v>610</v>
      </c>
      <c r="B333" s="16" t="s">
        <v>608</v>
      </c>
      <c r="C333" s="27">
        <f t="shared" ref="C333:G333" si="389">C334</f>
        <v>10410700</v>
      </c>
      <c r="D333" s="27">
        <f t="shared" si="389"/>
        <v>0</v>
      </c>
      <c r="E333" s="27">
        <f t="shared" ref="E333" si="390">E334</f>
        <v>0</v>
      </c>
      <c r="F333" s="27">
        <f t="shared" ref="F333" si="391">F334</f>
        <v>0</v>
      </c>
      <c r="G333" s="27">
        <f t="shared" si="389"/>
        <v>0</v>
      </c>
      <c r="H333" s="11">
        <f>H334</f>
        <v>10410700</v>
      </c>
    </row>
    <row r="334" spans="1:8" s="9" customFormat="1" ht="112.8" customHeight="1" x14ac:dyDescent="0.3">
      <c r="A334" s="1" t="s">
        <v>611</v>
      </c>
      <c r="B334" s="16" t="s">
        <v>609</v>
      </c>
      <c r="C334" s="27">
        <v>10410700</v>
      </c>
      <c r="D334" s="27"/>
      <c r="E334" s="27"/>
      <c r="F334" s="27"/>
      <c r="G334" s="27"/>
      <c r="H334" s="11">
        <v>10410700</v>
      </c>
    </row>
    <row r="335" spans="1:8" s="9" customFormat="1" ht="62.4" x14ac:dyDescent="0.3">
      <c r="A335" s="1" t="s">
        <v>393</v>
      </c>
      <c r="B335" s="2" t="s">
        <v>394</v>
      </c>
      <c r="C335" s="27">
        <f t="shared" ref="C335:G335" si="392">C336</f>
        <v>6295700</v>
      </c>
      <c r="D335" s="27">
        <f t="shared" si="392"/>
        <v>0</v>
      </c>
      <c r="E335" s="27">
        <f t="shared" ref="E335" si="393">E336</f>
        <v>0</v>
      </c>
      <c r="F335" s="27">
        <f t="shared" ref="F335" si="394">F336</f>
        <v>0</v>
      </c>
      <c r="G335" s="27">
        <f t="shared" si="392"/>
        <v>0</v>
      </c>
      <c r="H335" s="11">
        <f>H336</f>
        <v>6295700</v>
      </c>
    </row>
    <row r="336" spans="1:8" s="9" customFormat="1" ht="62.4" x14ac:dyDescent="0.3">
      <c r="A336" s="1" t="s">
        <v>318</v>
      </c>
      <c r="B336" s="2" t="s">
        <v>23</v>
      </c>
      <c r="C336" s="27">
        <v>6295700</v>
      </c>
      <c r="D336" s="27"/>
      <c r="E336" s="27"/>
      <c r="F336" s="27"/>
      <c r="G336" s="27"/>
      <c r="H336" s="11">
        <v>6295700</v>
      </c>
    </row>
    <row r="337" spans="1:8" s="9" customFormat="1" ht="78" x14ac:dyDescent="0.3">
      <c r="A337" s="1" t="s">
        <v>395</v>
      </c>
      <c r="B337" s="2" t="s">
        <v>396</v>
      </c>
      <c r="C337" s="27">
        <f t="shared" ref="C337:G337" si="395">C338</f>
        <v>7985800</v>
      </c>
      <c r="D337" s="27">
        <f t="shared" si="395"/>
        <v>0</v>
      </c>
      <c r="E337" s="27">
        <f t="shared" ref="E337" si="396">E338</f>
        <v>0</v>
      </c>
      <c r="F337" s="27">
        <f t="shared" ref="F337" si="397">F338</f>
        <v>0</v>
      </c>
      <c r="G337" s="27">
        <f t="shared" si="395"/>
        <v>0</v>
      </c>
      <c r="H337" s="11">
        <f>H338</f>
        <v>7985800</v>
      </c>
    </row>
    <row r="338" spans="1:8" s="9" customFormat="1" ht="78" x14ac:dyDescent="0.3">
      <c r="A338" s="1" t="s">
        <v>319</v>
      </c>
      <c r="B338" s="2" t="s">
        <v>24</v>
      </c>
      <c r="C338" s="27">
        <v>7985800</v>
      </c>
      <c r="D338" s="27"/>
      <c r="E338" s="27"/>
      <c r="F338" s="27"/>
      <c r="G338" s="27"/>
      <c r="H338" s="11">
        <v>7985800</v>
      </c>
    </row>
    <row r="339" spans="1:8" s="9" customFormat="1" ht="62.4" x14ac:dyDescent="0.3">
      <c r="A339" s="1" t="s">
        <v>397</v>
      </c>
      <c r="B339" s="2" t="s">
        <v>398</v>
      </c>
      <c r="C339" s="27">
        <f t="shared" ref="C339:G339" si="398">C340</f>
        <v>105268900</v>
      </c>
      <c r="D339" s="27">
        <f t="shared" si="398"/>
        <v>0</v>
      </c>
      <c r="E339" s="27">
        <f t="shared" ref="E339" si="399">E340</f>
        <v>0</v>
      </c>
      <c r="F339" s="27">
        <f t="shared" ref="F339" si="400">F340</f>
        <v>0</v>
      </c>
      <c r="G339" s="27">
        <f t="shared" si="398"/>
        <v>0</v>
      </c>
      <c r="H339" s="11">
        <f>H340</f>
        <v>105268900</v>
      </c>
    </row>
    <row r="340" spans="1:8" s="9" customFormat="1" ht="78" x14ac:dyDescent="0.3">
      <c r="A340" s="1" t="s">
        <v>320</v>
      </c>
      <c r="B340" s="2" t="s">
        <v>25</v>
      </c>
      <c r="C340" s="27">
        <v>105268900</v>
      </c>
      <c r="D340" s="27"/>
      <c r="E340" s="27"/>
      <c r="F340" s="27"/>
      <c r="G340" s="27"/>
      <c r="H340" s="11">
        <v>105268900</v>
      </c>
    </row>
    <row r="341" spans="1:8" s="9" customFormat="1" ht="100.2" customHeight="1" x14ac:dyDescent="0.3">
      <c r="A341" s="1" t="s">
        <v>399</v>
      </c>
      <c r="B341" s="2" t="s">
        <v>612</v>
      </c>
      <c r="C341" s="27">
        <f t="shared" ref="C341:G341" si="401">C342</f>
        <v>131000</v>
      </c>
      <c r="D341" s="27">
        <f t="shared" si="401"/>
        <v>0</v>
      </c>
      <c r="E341" s="27">
        <f t="shared" ref="E341" si="402">E342</f>
        <v>0</v>
      </c>
      <c r="F341" s="27">
        <f t="shared" ref="F341" si="403">F342</f>
        <v>0</v>
      </c>
      <c r="G341" s="27">
        <f t="shared" si="401"/>
        <v>0</v>
      </c>
      <c r="H341" s="11">
        <f>H342</f>
        <v>131000</v>
      </c>
    </row>
    <row r="342" spans="1:8" s="9" customFormat="1" ht="109.8" customHeight="1" x14ac:dyDescent="0.3">
      <c r="A342" s="1" t="s">
        <v>321</v>
      </c>
      <c r="B342" s="2" t="s">
        <v>613</v>
      </c>
      <c r="C342" s="27">
        <v>131000</v>
      </c>
      <c r="D342" s="27"/>
      <c r="E342" s="27"/>
      <c r="F342" s="27"/>
      <c r="G342" s="27"/>
      <c r="H342" s="11">
        <v>131000</v>
      </c>
    </row>
    <row r="343" spans="1:8" s="9" customFormat="1" ht="31.2" x14ac:dyDescent="0.3">
      <c r="A343" s="1" t="s">
        <v>400</v>
      </c>
      <c r="B343" s="2" t="s">
        <v>401</v>
      </c>
      <c r="C343" s="27">
        <f t="shared" ref="C343:G343" si="404">C344</f>
        <v>912816000</v>
      </c>
      <c r="D343" s="27">
        <f t="shared" si="404"/>
        <v>0</v>
      </c>
      <c r="E343" s="27">
        <f t="shared" ref="E343" si="405">E344</f>
        <v>0</v>
      </c>
      <c r="F343" s="27">
        <f t="shared" ref="F343" si="406">F344</f>
        <v>-190000000</v>
      </c>
      <c r="G343" s="27">
        <f t="shared" si="404"/>
        <v>0</v>
      </c>
      <c r="H343" s="11">
        <f>H344</f>
        <v>722816000</v>
      </c>
    </row>
    <row r="344" spans="1:8" s="9" customFormat="1" ht="46.8" x14ac:dyDescent="0.3">
      <c r="A344" s="1" t="s">
        <v>322</v>
      </c>
      <c r="B344" s="2" t="s">
        <v>26</v>
      </c>
      <c r="C344" s="27">
        <v>912816000</v>
      </c>
      <c r="D344" s="27"/>
      <c r="E344" s="27"/>
      <c r="F344" s="27">
        <v>-190000000</v>
      </c>
      <c r="G344" s="27"/>
      <c r="H344" s="11">
        <v>722816000</v>
      </c>
    </row>
    <row r="345" spans="1:8" s="9" customFormat="1" ht="96.6" customHeight="1" x14ac:dyDescent="0.3">
      <c r="A345" s="1" t="s">
        <v>323</v>
      </c>
      <c r="B345" s="2" t="s">
        <v>614</v>
      </c>
      <c r="C345" s="27">
        <v>397409000</v>
      </c>
      <c r="D345" s="27"/>
      <c r="E345" s="27"/>
      <c r="F345" s="27"/>
      <c r="G345" s="27">
        <v>-42517000</v>
      </c>
      <c r="H345" s="11">
        <v>354892000</v>
      </c>
    </row>
    <row r="346" spans="1:8" s="9" customFormat="1" ht="31.2" x14ac:dyDescent="0.3">
      <c r="A346" s="1" t="s">
        <v>710</v>
      </c>
      <c r="B346" s="2" t="s">
        <v>712</v>
      </c>
      <c r="C346" s="27">
        <f t="shared" ref="C346:G346" si="407">C347</f>
        <v>33314000</v>
      </c>
      <c r="D346" s="27">
        <f t="shared" si="407"/>
        <v>0</v>
      </c>
      <c r="E346" s="27">
        <f t="shared" ref="E346" si="408">E347</f>
        <v>0</v>
      </c>
      <c r="F346" s="27">
        <f t="shared" ref="F346" si="409">F347</f>
        <v>0</v>
      </c>
      <c r="G346" s="27">
        <f t="shared" si="407"/>
        <v>0</v>
      </c>
      <c r="H346" s="11">
        <f>H347</f>
        <v>33314000</v>
      </c>
    </row>
    <row r="347" spans="1:8" s="9" customFormat="1" ht="46.8" x14ac:dyDescent="0.3">
      <c r="A347" s="1" t="s">
        <v>711</v>
      </c>
      <c r="B347" s="2" t="s">
        <v>713</v>
      </c>
      <c r="C347" s="27">
        <v>33314000</v>
      </c>
      <c r="D347" s="27"/>
      <c r="E347" s="27"/>
      <c r="F347" s="27"/>
      <c r="G347" s="27"/>
      <c r="H347" s="11">
        <v>33314000</v>
      </c>
    </row>
    <row r="348" spans="1:8" s="9" customFormat="1" ht="31.2" x14ac:dyDescent="0.3">
      <c r="A348" s="1" t="s">
        <v>402</v>
      </c>
      <c r="B348" s="2" t="s">
        <v>403</v>
      </c>
      <c r="C348" s="27">
        <f t="shared" ref="C348:G348" si="410">C349</f>
        <v>8353100</v>
      </c>
      <c r="D348" s="27">
        <f t="shared" si="410"/>
        <v>0</v>
      </c>
      <c r="E348" s="27">
        <f t="shared" ref="E348" si="411">E349</f>
        <v>0</v>
      </c>
      <c r="F348" s="27">
        <f t="shared" ref="F348" si="412">F349</f>
        <v>0</v>
      </c>
      <c r="G348" s="27">
        <f t="shared" si="410"/>
        <v>0</v>
      </c>
      <c r="H348" s="11">
        <f>H349</f>
        <v>8353100</v>
      </c>
    </row>
    <row r="349" spans="1:8" s="9" customFormat="1" ht="31.2" x14ac:dyDescent="0.3">
      <c r="A349" s="1" t="s">
        <v>324</v>
      </c>
      <c r="B349" s="2" t="s">
        <v>27</v>
      </c>
      <c r="C349" s="27">
        <v>8353100</v>
      </c>
      <c r="D349" s="27"/>
      <c r="E349" s="27"/>
      <c r="F349" s="27"/>
      <c r="G349" s="27"/>
      <c r="H349" s="11">
        <v>8353100</v>
      </c>
    </row>
    <row r="350" spans="1:8" s="9" customFormat="1" ht="78" x14ac:dyDescent="0.3">
      <c r="A350" s="1" t="s">
        <v>404</v>
      </c>
      <c r="B350" s="2" t="s">
        <v>405</v>
      </c>
      <c r="C350" s="27">
        <f t="shared" ref="C350:G350" si="413">C351</f>
        <v>79657700</v>
      </c>
      <c r="D350" s="27">
        <f t="shared" si="413"/>
        <v>0</v>
      </c>
      <c r="E350" s="27">
        <f t="shared" ref="E350" si="414">E351</f>
        <v>0</v>
      </c>
      <c r="F350" s="27">
        <f t="shared" ref="F350" si="415">F351</f>
        <v>0</v>
      </c>
      <c r="G350" s="27">
        <f t="shared" si="413"/>
        <v>0</v>
      </c>
      <c r="H350" s="11">
        <f>H351</f>
        <v>79657700</v>
      </c>
    </row>
    <row r="351" spans="1:8" s="9" customFormat="1" ht="78" x14ac:dyDescent="0.3">
      <c r="A351" s="1" t="s">
        <v>325</v>
      </c>
      <c r="B351" s="2" t="s">
        <v>28</v>
      </c>
      <c r="C351" s="27">
        <v>79657700</v>
      </c>
      <c r="D351" s="27"/>
      <c r="E351" s="27"/>
      <c r="F351" s="27"/>
      <c r="G351" s="27"/>
      <c r="H351" s="11">
        <v>79657700</v>
      </c>
    </row>
    <row r="352" spans="1:8" s="9" customFormat="1" ht="109.2" x14ac:dyDescent="0.3">
      <c r="A352" s="1" t="s">
        <v>406</v>
      </c>
      <c r="B352" s="2" t="s">
        <v>407</v>
      </c>
      <c r="C352" s="27">
        <f t="shared" ref="C352:G352" si="416">C353</f>
        <v>315771200</v>
      </c>
      <c r="D352" s="27">
        <f t="shared" si="416"/>
        <v>0</v>
      </c>
      <c r="E352" s="27">
        <f t="shared" ref="E352" si="417">E353</f>
        <v>0</v>
      </c>
      <c r="F352" s="27">
        <f t="shared" ref="F352" si="418">F353</f>
        <v>24313400</v>
      </c>
      <c r="G352" s="27">
        <f t="shared" si="416"/>
        <v>0</v>
      </c>
      <c r="H352" s="11">
        <f>H353</f>
        <v>340084600</v>
      </c>
    </row>
    <row r="353" spans="1:8" s="9" customFormat="1" ht="109.2" x14ac:dyDescent="0.3">
      <c r="A353" s="1" t="s">
        <v>326</v>
      </c>
      <c r="B353" s="2" t="s">
        <v>154</v>
      </c>
      <c r="C353" s="27">
        <v>315771200</v>
      </c>
      <c r="D353" s="27"/>
      <c r="E353" s="27"/>
      <c r="F353" s="27">
        <v>24313400</v>
      </c>
      <c r="G353" s="27"/>
      <c r="H353" s="11">
        <v>340084600</v>
      </c>
    </row>
    <row r="354" spans="1:8" s="9" customFormat="1" ht="46.8" x14ac:dyDescent="0.3">
      <c r="A354" s="1" t="s">
        <v>714</v>
      </c>
      <c r="B354" s="2" t="s">
        <v>716</v>
      </c>
      <c r="C354" s="27">
        <f t="shared" ref="C354:G354" si="419">C355</f>
        <v>4279200</v>
      </c>
      <c r="D354" s="27">
        <f t="shared" si="419"/>
        <v>0</v>
      </c>
      <c r="E354" s="27">
        <f t="shared" ref="E354" si="420">E355</f>
        <v>-2345300</v>
      </c>
      <c r="F354" s="27">
        <f t="shared" ref="F354" si="421">F355</f>
        <v>0</v>
      </c>
      <c r="G354" s="27">
        <f t="shared" si="419"/>
        <v>0</v>
      </c>
      <c r="H354" s="11">
        <f>H355</f>
        <v>1933900</v>
      </c>
    </row>
    <row r="355" spans="1:8" s="9" customFormat="1" ht="46.8" x14ac:dyDescent="0.3">
      <c r="A355" s="1" t="s">
        <v>715</v>
      </c>
      <c r="B355" s="2" t="s">
        <v>717</v>
      </c>
      <c r="C355" s="27">
        <v>4279200</v>
      </c>
      <c r="D355" s="27"/>
      <c r="E355" s="27">
        <v>-2345300</v>
      </c>
      <c r="F355" s="27"/>
      <c r="G355" s="27"/>
      <c r="H355" s="11">
        <v>1933900</v>
      </c>
    </row>
    <row r="356" spans="1:8" s="9" customFormat="1" ht="46.8" x14ac:dyDescent="0.3">
      <c r="A356" s="1" t="s">
        <v>408</v>
      </c>
      <c r="B356" s="2" t="s">
        <v>409</v>
      </c>
      <c r="C356" s="27">
        <f t="shared" ref="C356:G356" si="422">C357</f>
        <v>1272616800</v>
      </c>
      <c r="D356" s="27">
        <f t="shared" si="422"/>
        <v>0</v>
      </c>
      <c r="E356" s="27">
        <f t="shared" ref="E356" si="423">E357</f>
        <v>0</v>
      </c>
      <c r="F356" s="27">
        <f t="shared" ref="F356" si="424">F357</f>
        <v>0</v>
      </c>
      <c r="G356" s="27">
        <f t="shared" si="422"/>
        <v>0</v>
      </c>
      <c r="H356" s="11">
        <f>H357</f>
        <v>1272616800</v>
      </c>
    </row>
    <row r="357" spans="1:8" s="9" customFormat="1" ht="46.8" x14ac:dyDescent="0.3">
      <c r="A357" s="1" t="s">
        <v>327</v>
      </c>
      <c r="B357" s="2" t="s">
        <v>155</v>
      </c>
      <c r="C357" s="27">
        <v>1272616800</v>
      </c>
      <c r="D357" s="27"/>
      <c r="E357" s="27"/>
      <c r="F357" s="27"/>
      <c r="G357" s="27"/>
      <c r="H357" s="11">
        <v>1272616800</v>
      </c>
    </row>
    <row r="358" spans="1:8" s="9" customFormat="1" ht="31.2" x14ac:dyDescent="0.3">
      <c r="A358" s="1" t="s">
        <v>328</v>
      </c>
      <c r="B358" s="2" t="s">
        <v>29</v>
      </c>
      <c r="C358" s="27">
        <v>88663300</v>
      </c>
      <c r="D358" s="27"/>
      <c r="E358" s="27"/>
      <c r="F358" s="27"/>
      <c r="G358" s="27"/>
      <c r="H358" s="11">
        <v>88663300</v>
      </c>
    </row>
    <row r="359" spans="1:8" x14ac:dyDescent="0.3">
      <c r="A359" s="14" t="s">
        <v>329</v>
      </c>
      <c r="B359" s="15" t="s">
        <v>0</v>
      </c>
      <c r="C359" s="26">
        <f>C360+C361+C362+C364+C365+C367+C368+C370+C371+C373+C375+C376+C377+C379+C380+C382+C383+C385+C387+C389+C391+C393+C394</f>
        <v>9153792400</v>
      </c>
      <c r="D359" s="26">
        <f>D360+D361+D362+D364+D365+D367+D368+D370+D371+D373+D377+D379+D380+D382+D383+D385+D387+D389+D391+D393+D394</f>
        <v>496552600</v>
      </c>
      <c r="E359" s="26">
        <f>E360+E361+E362+E364+E365+E367+E368+E370+E371+E373+E377+E379+E380+E382+E383+E385+E387+E389+E391+E393+E394</f>
        <v>1916127000</v>
      </c>
      <c r="F359" s="26">
        <f>F360+F361+F362+F364+F365+F367+F368+F370+F371+F373+F375+F376+F377+F379+F380+F382+F383+F385+F387+F389+F391+F393+F394</f>
        <v>227219510</v>
      </c>
      <c r="G359" s="26">
        <f>G360+G361+G362+G364+G365+G367+G368+G370+G371+G373+G377+G379+G380+G382+G383+G385+G387+G389+G391+G393+G394</f>
        <v>566629753.26999998</v>
      </c>
      <c r="H359" s="10">
        <f>H360+H361+H362+H364+H365+H367+H368+H370+H371+H373+H377+H379+H380+H382+H383+H385+H387+H389+H391+H393+H394</f>
        <v>12360321263.27</v>
      </c>
    </row>
    <row r="360" spans="1:8" ht="62.4" x14ac:dyDescent="0.3">
      <c r="A360" s="1" t="s">
        <v>330</v>
      </c>
      <c r="B360" s="2" t="s">
        <v>164</v>
      </c>
      <c r="C360" s="27">
        <v>13268000</v>
      </c>
      <c r="D360" s="27"/>
      <c r="E360" s="27"/>
      <c r="F360" s="27">
        <v>1953000</v>
      </c>
      <c r="G360" s="27"/>
      <c r="H360" s="11">
        <v>15221000</v>
      </c>
    </row>
    <row r="361" spans="1:8" ht="65.400000000000006" customHeight="1" x14ac:dyDescent="0.3">
      <c r="A361" s="1" t="s">
        <v>331</v>
      </c>
      <c r="B361" s="16" t="s">
        <v>718</v>
      </c>
      <c r="C361" s="27">
        <v>6611800</v>
      </c>
      <c r="D361" s="27"/>
      <c r="E361" s="27"/>
      <c r="F361" s="27">
        <v>463210</v>
      </c>
      <c r="G361" s="27">
        <v>-463210</v>
      </c>
      <c r="H361" s="11">
        <v>6611800</v>
      </c>
    </row>
    <row r="362" spans="1:8" ht="46.8" x14ac:dyDescent="0.3">
      <c r="A362" s="1" t="s">
        <v>410</v>
      </c>
      <c r="B362" s="2" t="s">
        <v>411</v>
      </c>
      <c r="C362" s="27">
        <f t="shared" ref="C362:G362" si="425">C363</f>
        <v>111051900</v>
      </c>
      <c r="D362" s="27">
        <f t="shared" si="425"/>
        <v>0</v>
      </c>
      <c r="E362" s="27">
        <f t="shared" ref="E362" si="426">E363</f>
        <v>0</v>
      </c>
      <c r="F362" s="27">
        <f t="shared" ref="F362" si="427">F363</f>
        <v>0</v>
      </c>
      <c r="G362" s="27">
        <f t="shared" si="425"/>
        <v>0</v>
      </c>
      <c r="H362" s="11">
        <f>H363</f>
        <v>111051900</v>
      </c>
    </row>
    <row r="363" spans="1:8" ht="46.8" x14ac:dyDescent="0.3">
      <c r="A363" s="1" t="s">
        <v>332</v>
      </c>
      <c r="B363" s="2" t="s">
        <v>30</v>
      </c>
      <c r="C363" s="27">
        <v>111051900</v>
      </c>
      <c r="D363" s="27"/>
      <c r="E363" s="27"/>
      <c r="F363" s="27"/>
      <c r="G363" s="27"/>
      <c r="H363" s="11">
        <v>111051900</v>
      </c>
    </row>
    <row r="364" spans="1:8" ht="62.4" x14ac:dyDescent="0.3">
      <c r="A364" s="1" t="s">
        <v>333</v>
      </c>
      <c r="B364" s="2" t="s">
        <v>551</v>
      </c>
      <c r="C364" s="27">
        <v>255637900</v>
      </c>
      <c r="D364" s="27"/>
      <c r="E364" s="27"/>
      <c r="F364" s="27"/>
      <c r="G364" s="27"/>
      <c r="H364" s="11">
        <v>255637900</v>
      </c>
    </row>
    <row r="365" spans="1:8" ht="46.8" x14ac:dyDescent="0.3">
      <c r="A365" s="1" t="s">
        <v>412</v>
      </c>
      <c r="B365" s="2" t="s">
        <v>413</v>
      </c>
      <c r="C365" s="27">
        <f t="shared" ref="C365:G365" si="428">C366</f>
        <v>173186500</v>
      </c>
      <c r="D365" s="27">
        <f t="shared" si="428"/>
        <v>0</v>
      </c>
      <c r="E365" s="27">
        <f t="shared" ref="E365" si="429">E366</f>
        <v>0</v>
      </c>
      <c r="F365" s="27">
        <f t="shared" ref="F365" si="430">F366</f>
        <v>0</v>
      </c>
      <c r="G365" s="27">
        <f t="shared" si="428"/>
        <v>0</v>
      </c>
      <c r="H365" s="11">
        <f>H366</f>
        <v>173186500</v>
      </c>
    </row>
    <row r="366" spans="1:8" ht="62.4" x14ac:dyDescent="0.3">
      <c r="A366" s="1" t="s">
        <v>334</v>
      </c>
      <c r="B366" s="2" t="s">
        <v>31</v>
      </c>
      <c r="C366" s="27">
        <v>173186500</v>
      </c>
      <c r="D366" s="27"/>
      <c r="E366" s="27"/>
      <c r="F366" s="27"/>
      <c r="G366" s="27"/>
      <c r="H366" s="11">
        <v>173186500</v>
      </c>
    </row>
    <row r="367" spans="1:8" ht="62.4" x14ac:dyDescent="0.3">
      <c r="A367" s="1" t="s">
        <v>816</v>
      </c>
      <c r="B367" s="2" t="s">
        <v>817</v>
      </c>
      <c r="C367" s="27">
        <v>0</v>
      </c>
      <c r="D367" s="27"/>
      <c r="E367" s="27"/>
      <c r="F367" s="27"/>
      <c r="G367" s="27">
        <v>720810</v>
      </c>
      <c r="H367" s="11">
        <v>720810</v>
      </c>
    </row>
    <row r="368" spans="1:8" ht="205.8" customHeight="1" x14ac:dyDescent="0.3">
      <c r="A368" s="1" t="s">
        <v>414</v>
      </c>
      <c r="B368" s="2" t="s">
        <v>552</v>
      </c>
      <c r="C368" s="27">
        <f t="shared" ref="C368:G368" si="431">C369</f>
        <v>3814400</v>
      </c>
      <c r="D368" s="27">
        <f t="shared" si="431"/>
        <v>0</v>
      </c>
      <c r="E368" s="27">
        <f t="shared" ref="E368" si="432">E369</f>
        <v>0</v>
      </c>
      <c r="F368" s="27">
        <f t="shared" ref="F368" si="433">F369</f>
        <v>0</v>
      </c>
      <c r="G368" s="27">
        <f t="shared" si="431"/>
        <v>0</v>
      </c>
      <c r="H368" s="11">
        <f>H369</f>
        <v>3814400</v>
      </c>
    </row>
    <row r="369" spans="1:8" ht="220.2" customHeight="1" x14ac:dyDescent="0.3">
      <c r="A369" s="1" t="s">
        <v>335</v>
      </c>
      <c r="B369" s="2" t="s">
        <v>553</v>
      </c>
      <c r="C369" s="27">
        <v>3814400</v>
      </c>
      <c r="D369" s="27"/>
      <c r="E369" s="27"/>
      <c r="F369" s="27"/>
      <c r="G369" s="27"/>
      <c r="H369" s="11">
        <v>3814400</v>
      </c>
    </row>
    <row r="370" spans="1:8" ht="62.4" x14ac:dyDescent="0.3">
      <c r="A370" s="1" t="s">
        <v>554</v>
      </c>
      <c r="B370" s="2" t="s">
        <v>156</v>
      </c>
      <c r="C370" s="27">
        <v>0</v>
      </c>
      <c r="D370" s="27">
        <v>11000</v>
      </c>
      <c r="E370" s="27">
        <v>13500</v>
      </c>
      <c r="F370" s="27">
        <v>20000</v>
      </c>
      <c r="G370" s="27">
        <v>9000</v>
      </c>
      <c r="H370" s="11">
        <v>53500</v>
      </c>
    </row>
    <row r="371" spans="1:8" ht="46.8" x14ac:dyDescent="0.3">
      <c r="A371" s="1" t="s">
        <v>721</v>
      </c>
      <c r="B371" s="2" t="s">
        <v>719</v>
      </c>
      <c r="C371" s="27">
        <f t="shared" ref="C371:G371" si="434">C372</f>
        <v>19440100</v>
      </c>
      <c r="D371" s="27">
        <f t="shared" si="434"/>
        <v>0</v>
      </c>
      <c r="E371" s="27">
        <f t="shared" ref="E371" si="435">E372</f>
        <v>0</v>
      </c>
      <c r="F371" s="27">
        <f t="shared" ref="F371" si="436">F372</f>
        <v>0</v>
      </c>
      <c r="G371" s="27">
        <f t="shared" si="434"/>
        <v>0</v>
      </c>
      <c r="H371" s="11">
        <f>H372</f>
        <v>19440100</v>
      </c>
    </row>
    <row r="372" spans="1:8" ht="62.4" x14ac:dyDescent="0.3">
      <c r="A372" s="1" t="s">
        <v>721</v>
      </c>
      <c r="B372" s="2" t="s">
        <v>720</v>
      </c>
      <c r="C372" s="27">
        <v>19440100</v>
      </c>
      <c r="D372" s="27"/>
      <c r="E372" s="27"/>
      <c r="F372" s="27"/>
      <c r="G372" s="27"/>
      <c r="H372" s="11">
        <v>19440100</v>
      </c>
    </row>
    <row r="373" spans="1:8" ht="62.4" x14ac:dyDescent="0.3">
      <c r="A373" s="1" t="s">
        <v>567</v>
      </c>
      <c r="B373" s="2" t="s">
        <v>722</v>
      </c>
      <c r="C373" s="27">
        <f t="shared" ref="C373:G373" si="437">C374</f>
        <v>576916200</v>
      </c>
      <c r="D373" s="27">
        <f t="shared" si="437"/>
        <v>0</v>
      </c>
      <c r="E373" s="27">
        <f t="shared" ref="E373" si="438">E374</f>
        <v>0</v>
      </c>
      <c r="F373" s="27">
        <f t="shared" ref="F373" si="439">F374</f>
        <v>-3202900</v>
      </c>
      <c r="G373" s="27">
        <f t="shared" si="437"/>
        <v>-16873900</v>
      </c>
      <c r="H373" s="11">
        <f>H374</f>
        <v>556839400</v>
      </c>
    </row>
    <row r="374" spans="1:8" ht="78" x14ac:dyDescent="0.3">
      <c r="A374" s="1" t="s">
        <v>568</v>
      </c>
      <c r="B374" s="2" t="s">
        <v>723</v>
      </c>
      <c r="C374" s="27">
        <v>576916200</v>
      </c>
      <c r="D374" s="27"/>
      <c r="E374" s="27"/>
      <c r="F374" s="27">
        <v>-3202900</v>
      </c>
      <c r="G374" s="27">
        <v>-16873900</v>
      </c>
      <c r="H374" s="11">
        <v>556839400</v>
      </c>
    </row>
    <row r="375" spans="1:8" s="24" customFormat="1" ht="62.4" x14ac:dyDescent="0.3">
      <c r="A375" s="22" t="s">
        <v>875</v>
      </c>
      <c r="B375" s="23" t="s">
        <v>874</v>
      </c>
      <c r="C375" s="27">
        <v>7750900</v>
      </c>
      <c r="D375" s="27"/>
      <c r="E375" s="27"/>
      <c r="F375" s="27">
        <v>-7750900</v>
      </c>
      <c r="G375" s="27"/>
      <c r="H375" s="27">
        <v>0</v>
      </c>
    </row>
    <row r="376" spans="1:8" s="24" customFormat="1" ht="62.4" x14ac:dyDescent="0.3">
      <c r="A376" s="22" t="s">
        <v>877</v>
      </c>
      <c r="B376" s="23" t="s">
        <v>876</v>
      </c>
      <c r="C376" s="27">
        <v>298961800</v>
      </c>
      <c r="D376" s="27"/>
      <c r="E376" s="27"/>
      <c r="F376" s="27">
        <v>-298961800</v>
      </c>
      <c r="G376" s="27"/>
      <c r="H376" s="27">
        <v>0</v>
      </c>
    </row>
    <row r="377" spans="1:8" ht="143.4" customHeight="1" x14ac:dyDescent="0.3">
      <c r="A377" s="1" t="s">
        <v>724</v>
      </c>
      <c r="B377" s="2" t="s">
        <v>726</v>
      </c>
      <c r="C377" s="27">
        <f t="shared" ref="C377:G377" si="440">C378</f>
        <v>61792900</v>
      </c>
      <c r="D377" s="27">
        <f t="shared" si="440"/>
        <v>0</v>
      </c>
      <c r="E377" s="27">
        <f t="shared" ref="E377" si="441">E378</f>
        <v>0</v>
      </c>
      <c r="F377" s="27">
        <f t="shared" ref="F377" si="442">F378</f>
        <v>0</v>
      </c>
      <c r="G377" s="27">
        <f t="shared" si="440"/>
        <v>-2915100</v>
      </c>
      <c r="H377" s="11">
        <f>H378</f>
        <v>58877800</v>
      </c>
    </row>
    <row r="378" spans="1:8" ht="156" x14ac:dyDescent="0.3">
      <c r="A378" s="1" t="s">
        <v>725</v>
      </c>
      <c r="B378" s="2" t="s">
        <v>727</v>
      </c>
      <c r="C378" s="27">
        <v>61792900</v>
      </c>
      <c r="D378" s="27"/>
      <c r="E378" s="27"/>
      <c r="F378" s="27"/>
      <c r="G378" s="27">
        <v>-2915100</v>
      </c>
      <c r="H378" s="11">
        <v>58877800</v>
      </c>
    </row>
    <row r="379" spans="1:8" ht="93.6" x14ac:dyDescent="0.3">
      <c r="A379" s="1" t="s">
        <v>844</v>
      </c>
      <c r="B379" s="2" t="s">
        <v>845</v>
      </c>
      <c r="C379" s="27">
        <v>0</v>
      </c>
      <c r="D379" s="27"/>
      <c r="E379" s="27"/>
      <c r="F379" s="27">
        <v>299492600</v>
      </c>
      <c r="G379" s="27">
        <v>293826100</v>
      </c>
      <c r="H379" s="11">
        <v>593318700</v>
      </c>
    </row>
    <row r="380" spans="1:8" ht="31.2" x14ac:dyDescent="0.3">
      <c r="A380" s="1" t="s">
        <v>728</v>
      </c>
      <c r="B380" s="2" t="s">
        <v>730</v>
      </c>
      <c r="C380" s="27">
        <f t="shared" ref="C380:G380" si="443">C381</f>
        <v>506290400</v>
      </c>
      <c r="D380" s="27">
        <f t="shared" si="443"/>
        <v>0</v>
      </c>
      <c r="E380" s="27">
        <f t="shared" ref="E380" si="444">E381</f>
        <v>0</v>
      </c>
      <c r="F380" s="27">
        <f t="shared" ref="F380" si="445">F381</f>
        <v>161126700</v>
      </c>
      <c r="G380" s="27">
        <f t="shared" si="443"/>
        <v>0</v>
      </c>
      <c r="H380" s="11">
        <f>H381</f>
        <v>667417100</v>
      </c>
    </row>
    <row r="381" spans="1:8" ht="46.8" x14ac:dyDescent="0.3">
      <c r="A381" s="1" t="s">
        <v>729</v>
      </c>
      <c r="B381" s="2" t="s">
        <v>731</v>
      </c>
      <c r="C381" s="27">
        <v>506290400</v>
      </c>
      <c r="D381" s="27"/>
      <c r="E381" s="27"/>
      <c r="F381" s="27">
        <v>161126700</v>
      </c>
      <c r="G381" s="27"/>
      <c r="H381" s="11">
        <v>667417100</v>
      </c>
    </row>
    <row r="382" spans="1:8" ht="156" x14ac:dyDescent="0.3">
      <c r="A382" s="1" t="s">
        <v>818</v>
      </c>
      <c r="B382" s="2" t="s">
        <v>819</v>
      </c>
      <c r="C382" s="27">
        <v>0</v>
      </c>
      <c r="D382" s="27"/>
      <c r="E382" s="27">
        <v>2283500</v>
      </c>
      <c r="F382" s="27"/>
      <c r="G382" s="27"/>
      <c r="H382" s="11">
        <v>2283500</v>
      </c>
    </row>
    <row r="383" spans="1:8" ht="62.4" x14ac:dyDescent="0.3">
      <c r="A383" s="1" t="s">
        <v>415</v>
      </c>
      <c r="B383" s="2" t="s">
        <v>416</v>
      </c>
      <c r="C383" s="27">
        <f t="shared" ref="C383:G383" si="446">C384</f>
        <v>7082949200</v>
      </c>
      <c r="D383" s="27">
        <f t="shared" si="446"/>
        <v>0</v>
      </c>
      <c r="E383" s="27">
        <f t="shared" ref="E383" si="447">E384</f>
        <v>0</v>
      </c>
      <c r="F383" s="27">
        <f t="shared" ref="F383" si="448">F384</f>
        <v>0</v>
      </c>
      <c r="G383" s="27">
        <f t="shared" si="446"/>
        <v>0</v>
      </c>
      <c r="H383" s="11">
        <f>H384</f>
        <v>7082949200</v>
      </c>
    </row>
    <row r="384" spans="1:8" ht="62.4" x14ac:dyDescent="0.3">
      <c r="A384" s="1" t="s">
        <v>336</v>
      </c>
      <c r="B384" s="2" t="s">
        <v>157</v>
      </c>
      <c r="C384" s="27">
        <v>7082949200</v>
      </c>
      <c r="D384" s="27"/>
      <c r="E384" s="27"/>
      <c r="F384" s="27"/>
      <c r="G384" s="27"/>
      <c r="H384" s="11">
        <v>7082949200</v>
      </c>
    </row>
    <row r="385" spans="1:8" ht="31.2" x14ac:dyDescent="0.3">
      <c r="A385" s="1" t="s">
        <v>447</v>
      </c>
      <c r="B385" s="2" t="s">
        <v>449</v>
      </c>
      <c r="C385" s="27">
        <f t="shared" ref="C385:G385" si="449">C386</f>
        <v>6000000</v>
      </c>
      <c r="D385" s="27">
        <f t="shared" si="449"/>
        <v>0</v>
      </c>
      <c r="E385" s="27">
        <f t="shared" ref="E385" si="450">E386</f>
        <v>0</v>
      </c>
      <c r="F385" s="27">
        <f t="shared" ref="F385" si="451">F386</f>
        <v>0</v>
      </c>
      <c r="G385" s="27">
        <f t="shared" si="449"/>
        <v>0</v>
      </c>
      <c r="H385" s="11">
        <f>H386</f>
        <v>6000000</v>
      </c>
    </row>
    <row r="386" spans="1:8" ht="46.8" x14ac:dyDescent="0.3">
      <c r="A386" s="1" t="s">
        <v>448</v>
      </c>
      <c r="B386" s="2" t="s">
        <v>450</v>
      </c>
      <c r="C386" s="27">
        <v>6000000</v>
      </c>
      <c r="D386" s="27"/>
      <c r="E386" s="27"/>
      <c r="F386" s="27"/>
      <c r="G386" s="27"/>
      <c r="H386" s="11">
        <v>6000000</v>
      </c>
    </row>
    <row r="387" spans="1:8" ht="34.799999999999997" customHeight="1" x14ac:dyDescent="0.3">
      <c r="A387" s="1" t="s">
        <v>617</v>
      </c>
      <c r="B387" s="2" t="s">
        <v>615</v>
      </c>
      <c r="C387" s="27">
        <f t="shared" ref="C387:G387" si="452">C388</f>
        <v>30000000</v>
      </c>
      <c r="D387" s="27">
        <f t="shared" si="452"/>
        <v>0</v>
      </c>
      <c r="E387" s="27">
        <f t="shared" ref="E387" si="453">E388</f>
        <v>0</v>
      </c>
      <c r="F387" s="27">
        <f t="shared" ref="F387" si="454">F388</f>
        <v>0</v>
      </c>
      <c r="G387" s="27">
        <f t="shared" si="452"/>
        <v>0</v>
      </c>
      <c r="H387" s="11">
        <f>H388</f>
        <v>30000000</v>
      </c>
    </row>
    <row r="388" spans="1:8" ht="54" customHeight="1" x14ac:dyDescent="0.3">
      <c r="A388" s="1" t="s">
        <v>618</v>
      </c>
      <c r="B388" s="2" t="s">
        <v>616</v>
      </c>
      <c r="C388" s="27">
        <v>30000000</v>
      </c>
      <c r="D388" s="27"/>
      <c r="E388" s="27"/>
      <c r="F388" s="27"/>
      <c r="G388" s="27"/>
      <c r="H388" s="11">
        <v>30000000</v>
      </c>
    </row>
    <row r="389" spans="1:8" ht="62.4" x14ac:dyDescent="0.3">
      <c r="A389" s="1" t="s">
        <v>417</v>
      </c>
      <c r="B389" s="2" t="s">
        <v>418</v>
      </c>
      <c r="C389" s="27">
        <f t="shared" ref="C389:G389" si="455">C390</f>
        <v>120400</v>
      </c>
      <c r="D389" s="27">
        <f t="shared" si="455"/>
        <v>0</v>
      </c>
      <c r="E389" s="27">
        <f t="shared" ref="E389" si="456">E390</f>
        <v>0</v>
      </c>
      <c r="F389" s="27">
        <f t="shared" ref="F389" si="457">F390</f>
        <v>0</v>
      </c>
      <c r="G389" s="27">
        <f t="shared" si="455"/>
        <v>0</v>
      </c>
      <c r="H389" s="11">
        <f>H390</f>
        <v>120400</v>
      </c>
    </row>
    <row r="390" spans="1:8" ht="78" x14ac:dyDescent="0.3">
      <c r="A390" s="1" t="s">
        <v>337</v>
      </c>
      <c r="B390" s="2" t="s">
        <v>32</v>
      </c>
      <c r="C390" s="27">
        <v>120400</v>
      </c>
      <c r="D390" s="27"/>
      <c r="E390" s="27"/>
      <c r="F390" s="27"/>
      <c r="G390" s="27"/>
      <c r="H390" s="11">
        <v>120400</v>
      </c>
    </row>
    <row r="391" spans="1:8" ht="62.4" x14ac:dyDescent="0.3">
      <c r="A391" s="1" t="s">
        <v>734</v>
      </c>
      <c r="B391" s="2" t="s">
        <v>732</v>
      </c>
      <c r="C391" s="27">
        <f t="shared" ref="C391:G391" si="458">C392</f>
        <v>0</v>
      </c>
      <c r="D391" s="27">
        <f t="shared" si="458"/>
        <v>404123700</v>
      </c>
      <c r="E391" s="27">
        <f t="shared" ref="E391" si="459">E392</f>
        <v>1500000000</v>
      </c>
      <c r="F391" s="27">
        <f t="shared" ref="F391" si="460">F392</f>
        <v>0</v>
      </c>
      <c r="G391" s="27">
        <f t="shared" si="458"/>
        <v>0</v>
      </c>
      <c r="H391" s="11">
        <f>H392</f>
        <v>1904123700</v>
      </c>
    </row>
    <row r="392" spans="1:8" ht="78" x14ac:dyDescent="0.3">
      <c r="A392" s="1" t="s">
        <v>735</v>
      </c>
      <c r="B392" s="2" t="s">
        <v>733</v>
      </c>
      <c r="C392" s="27">
        <v>0</v>
      </c>
      <c r="D392" s="27">
        <v>404123700</v>
      </c>
      <c r="E392" s="27">
        <v>1500000000</v>
      </c>
      <c r="F392" s="27"/>
      <c r="G392" s="27"/>
      <c r="H392" s="11">
        <v>1904123700</v>
      </c>
    </row>
    <row r="393" spans="1:8" ht="109.2" x14ac:dyDescent="0.3">
      <c r="A393" s="1" t="s">
        <v>820</v>
      </c>
      <c r="B393" s="2" t="s">
        <v>821</v>
      </c>
      <c r="C393" s="27">
        <v>0</v>
      </c>
      <c r="D393" s="27"/>
      <c r="E393" s="27">
        <v>36546100</v>
      </c>
      <c r="F393" s="27"/>
      <c r="G393" s="27">
        <v>-15264146.73</v>
      </c>
      <c r="H393" s="11">
        <v>21281953.27</v>
      </c>
    </row>
    <row r="394" spans="1:8" ht="46.8" x14ac:dyDescent="0.3">
      <c r="A394" s="1" t="s">
        <v>555</v>
      </c>
      <c r="B394" s="2" t="s">
        <v>557</v>
      </c>
      <c r="C394" s="27">
        <f t="shared" ref="C394:G394" si="461">C395</f>
        <v>0</v>
      </c>
      <c r="D394" s="27">
        <f t="shared" si="461"/>
        <v>92417900</v>
      </c>
      <c r="E394" s="27">
        <f t="shared" ref="E394" si="462">E395</f>
        <v>377283900</v>
      </c>
      <c r="F394" s="27">
        <f t="shared" ref="F394" si="463">F395</f>
        <v>74079600</v>
      </c>
      <c r="G394" s="27">
        <f t="shared" si="461"/>
        <v>307590200</v>
      </c>
      <c r="H394" s="11">
        <f>H395</f>
        <v>851371600</v>
      </c>
    </row>
    <row r="395" spans="1:8" ht="46.8" x14ac:dyDescent="0.3">
      <c r="A395" s="1" t="s">
        <v>556</v>
      </c>
      <c r="B395" s="2" t="s">
        <v>558</v>
      </c>
      <c r="C395" s="27">
        <v>0</v>
      </c>
      <c r="D395" s="27">
        <v>92417900</v>
      </c>
      <c r="E395" s="27">
        <v>377283900</v>
      </c>
      <c r="F395" s="27">
        <v>74079600</v>
      </c>
      <c r="G395" s="27">
        <v>307590200</v>
      </c>
      <c r="H395" s="11">
        <v>851371600</v>
      </c>
    </row>
    <row r="396" spans="1:8" ht="31.2" x14ac:dyDescent="0.3">
      <c r="A396" s="14" t="s">
        <v>338</v>
      </c>
      <c r="B396" s="15" t="s">
        <v>33</v>
      </c>
      <c r="C396" s="26">
        <f t="shared" ref="C396:G396" si="464">C398</f>
        <v>96877970.939999998</v>
      </c>
      <c r="D396" s="26">
        <f t="shared" si="464"/>
        <v>334172770.24000001</v>
      </c>
      <c r="E396" s="26">
        <f t="shared" ref="E396:F396" si="465">E398</f>
        <v>0</v>
      </c>
      <c r="F396" s="26">
        <f t="shared" si="465"/>
        <v>0</v>
      </c>
      <c r="G396" s="26">
        <f t="shared" si="464"/>
        <v>93661895.670000002</v>
      </c>
      <c r="H396" s="10">
        <f>H398</f>
        <v>524712636.85000002</v>
      </c>
    </row>
    <row r="397" spans="1:8" ht="46.8" x14ac:dyDescent="0.3">
      <c r="A397" s="1" t="s">
        <v>428</v>
      </c>
      <c r="B397" s="12" t="s">
        <v>419</v>
      </c>
      <c r="C397" s="27">
        <f t="shared" ref="C397:G397" si="466">C398</f>
        <v>96877970.939999998</v>
      </c>
      <c r="D397" s="27">
        <f t="shared" si="466"/>
        <v>334172770.24000001</v>
      </c>
      <c r="E397" s="27">
        <f t="shared" ref="E397" si="467">E398</f>
        <v>0</v>
      </c>
      <c r="F397" s="27">
        <f t="shared" ref="F397" si="468">F398</f>
        <v>0</v>
      </c>
      <c r="G397" s="27">
        <f t="shared" si="466"/>
        <v>93661895.670000002</v>
      </c>
      <c r="H397" s="11">
        <f>H398</f>
        <v>524712636.85000002</v>
      </c>
    </row>
    <row r="398" spans="1:8" ht="124.8" x14ac:dyDescent="0.3">
      <c r="A398" s="1" t="s">
        <v>339</v>
      </c>
      <c r="B398" s="2" t="s">
        <v>34</v>
      </c>
      <c r="C398" s="27">
        <v>96877970.939999998</v>
      </c>
      <c r="D398" s="27">
        <v>334172770.24000001</v>
      </c>
      <c r="E398" s="27"/>
      <c r="F398" s="27"/>
      <c r="G398" s="27">
        <v>93661895.670000002</v>
      </c>
      <c r="H398" s="11">
        <v>524712636.85000002</v>
      </c>
    </row>
    <row r="399" spans="1:8" ht="31.2" x14ac:dyDescent="0.3">
      <c r="A399" s="14" t="s">
        <v>739</v>
      </c>
      <c r="B399" s="15" t="s">
        <v>738</v>
      </c>
      <c r="C399" s="26">
        <f t="shared" ref="C399:G400" si="469">C400</f>
        <v>0</v>
      </c>
      <c r="D399" s="26">
        <f t="shared" si="469"/>
        <v>14880288</v>
      </c>
      <c r="E399" s="26">
        <f t="shared" ref="E399:E400" si="470">E400</f>
        <v>0</v>
      </c>
      <c r="F399" s="26">
        <f t="shared" ref="F399:F400" si="471">F400</f>
        <v>0</v>
      </c>
      <c r="G399" s="26">
        <f t="shared" si="469"/>
        <v>0</v>
      </c>
      <c r="H399" s="10">
        <f>H400</f>
        <v>14880288</v>
      </c>
    </row>
    <row r="400" spans="1:8" ht="31.2" x14ac:dyDescent="0.3">
      <c r="A400" s="1" t="s">
        <v>740</v>
      </c>
      <c r="B400" s="2" t="s">
        <v>736</v>
      </c>
      <c r="C400" s="27">
        <f t="shared" si="469"/>
        <v>0</v>
      </c>
      <c r="D400" s="27">
        <f t="shared" si="469"/>
        <v>14880288</v>
      </c>
      <c r="E400" s="27">
        <f t="shared" si="470"/>
        <v>0</v>
      </c>
      <c r="F400" s="27">
        <f t="shared" si="471"/>
        <v>0</v>
      </c>
      <c r="G400" s="27">
        <f t="shared" si="469"/>
        <v>0</v>
      </c>
      <c r="H400" s="11">
        <f>H401</f>
        <v>14880288</v>
      </c>
    </row>
    <row r="401" spans="1:8" ht="46.8" x14ac:dyDescent="0.3">
      <c r="A401" s="1" t="s">
        <v>741</v>
      </c>
      <c r="B401" s="2" t="s">
        <v>737</v>
      </c>
      <c r="C401" s="27"/>
      <c r="D401" s="27">
        <v>14880288</v>
      </c>
      <c r="E401" s="27"/>
      <c r="F401" s="27"/>
      <c r="G401" s="27"/>
      <c r="H401" s="11">
        <v>14880288</v>
      </c>
    </row>
    <row r="402" spans="1:8" ht="109.2" x14ac:dyDescent="0.3">
      <c r="A402" s="14" t="s">
        <v>424</v>
      </c>
      <c r="B402" s="13" t="s">
        <v>145</v>
      </c>
      <c r="C402" s="26">
        <f t="shared" ref="C402:G403" si="472">C403</f>
        <v>0</v>
      </c>
      <c r="D402" s="26">
        <f t="shared" si="472"/>
        <v>36766.11</v>
      </c>
      <c r="E402" s="26">
        <f t="shared" ref="E402:E403" si="473">E403</f>
        <v>163540097.16999999</v>
      </c>
      <c r="F402" s="26">
        <f t="shared" ref="F402:F403" si="474">F403</f>
        <v>3868391.6300000004</v>
      </c>
      <c r="G402" s="26">
        <f t="shared" si="472"/>
        <v>0</v>
      </c>
      <c r="H402" s="10">
        <f>H403</f>
        <v>167445254.91</v>
      </c>
    </row>
    <row r="403" spans="1:8" ht="93.6" x14ac:dyDescent="0.3">
      <c r="A403" s="1" t="s">
        <v>425</v>
      </c>
      <c r="B403" s="12" t="s">
        <v>426</v>
      </c>
      <c r="C403" s="27">
        <f t="shared" si="472"/>
        <v>0</v>
      </c>
      <c r="D403" s="27">
        <f t="shared" si="472"/>
        <v>36766.11</v>
      </c>
      <c r="E403" s="27">
        <f t="shared" si="473"/>
        <v>163540097.16999999</v>
      </c>
      <c r="F403" s="27">
        <f t="shared" si="474"/>
        <v>3868391.6300000004</v>
      </c>
      <c r="G403" s="27">
        <f t="shared" si="472"/>
        <v>0</v>
      </c>
      <c r="H403" s="11">
        <f>H404</f>
        <v>167445254.91</v>
      </c>
    </row>
    <row r="404" spans="1:8" ht="93.6" x14ac:dyDescent="0.3">
      <c r="A404" s="1" t="s">
        <v>429</v>
      </c>
      <c r="B404" s="12" t="s">
        <v>430</v>
      </c>
      <c r="C404" s="27">
        <f>C405+C409+C410+C411+C412+C413</f>
        <v>0</v>
      </c>
      <c r="D404" s="27">
        <f>D405+D409+D410+D411+D412+D413</f>
        <v>36766.11</v>
      </c>
      <c r="E404" s="27">
        <f>E405+E409+E410+E411+E412+E413</f>
        <v>163540097.16999999</v>
      </c>
      <c r="F404" s="27">
        <f>F405+F409+F410+F411+F412+F413</f>
        <v>3868391.6300000004</v>
      </c>
      <c r="G404" s="27">
        <f>G405+G409+G410+G411+G412+G413</f>
        <v>0</v>
      </c>
      <c r="H404" s="11">
        <f>H405+H409+H410+H411+H412+H413</f>
        <v>167445254.91</v>
      </c>
    </row>
    <row r="405" spans="1:8" ht="31.2" x14ac:dyDescent="0.3">
      <c r="A405" s="1" t="s">
        <v>431</v>
      </c>
      <c r="B405" s="12" t="s">
        <v>420</v>
      </c>
      <c r="C405" s="27">
        <f t="shared" ref="C405:G405" si="475">C406+C407+C408</f>
        <v>0</v>
      </c>
      <c r="D405" s="27">
        <f t="shared" si="475"/>
        <v>0</v>
      </c>
      <c r="E405" s="27">
        <f t="shared" ref="E405" si="476">E406+E407+E408</f>
        <v>133299425.35999998</v>
      </c>
      <c r="F405" s="27">
        <f t="shared" ref="F405" si="477">F406+F407+F408</f>
        <v>0</v>
      </c>
      <c r="G405" s="27">
        <f t="shared" si="475"/>
        <v>0</v>
      </c>
      <c r="H405" s="11">
        <f>H406+H407+H408</f>
        <v>133299425.36</v>
      </c>
    </row>
    <row r="406" spans="1:8" ht="46.8" x14ac:dyDescent="0.3">
      <c r="A406" s="1" t="s">
        <v>432</v>
      </c>
      <c r="B406" s="12" t="s">
        <v>421</v>
      </c>
      <c r="C406" s="27"/>
      <c r="D406" s="27"/>
      <c r="E406" s="27">
        <v>48939528.309999995</v>
      </c>
      <c r="F406" s="27"/>
      <c r="G406" s="27"/>
      <c r="H406" s="11">
        <v>48939528.310000002</v>
      </c>
    </row>
    <row r="407" spans="1:8" ht="46.8" x14ac:dyDescent="0.3">
      <c r="A407" s="1" t="s">
        <v>433</v>
      </c>
      <c r="B407" s="12" t="s">
        <v>422</v>
      </c>
      <c r="C407" s="27"/>
      <c r="D407" s="27"/>
      <c r="E407" s="27">
        <v>84332837.549999997</v>
      </c>
      <c r="F407" s="27"/>
      <c r="G407" s="27"/>
      <c r="H407" s="11">
        <v>84332837.549999997</v>
      </c>
    </row>
    <row r="408" spans="1:8" ht="46.8" x14ac:dyDescent="0.3">
      <c r="A408" s="1" t="s">
        <v>434</v>
      </c>
      <c r="B408" s="12" t="s">
        <v>423</v>
      </c>
      <c r="C408" s="27"/>
      <c r="D408" s="27"/>
      <c r="E408" s="27">
        <v>27059.5</v>
      </c>
      <c r="F408" s="27"/>
      <c r="G408" s="27"/>
      <c r="H408" s="11">
        <v>27059.5</v>
      </c>
    </row>
    <row r="409" spans="1:8" ht="96" customHeight="1" x14ac:dyDescent="0.3">
      <c r="A409" s="1" t="s">
        <v>621</v>
      </c>
      <c r="B409" s="12" t="s">
        <v>619</v>
      </c>
      <c r="C409" s="27"/>
      <c r="D409" s="27"/>
      <c r="E409" s="27">
        <v>93075.9</v>
      </c>
      <c r="F409" s="27"/>
      <c r="G409" s="27"/>
      <c r="H409" s="11">
        <v>93075.9</v>
      </c>
    </row>
    <row r="410" spans="1:8" ht="62.4" x14ac:dyDescent="0.3">
      <c r="A410" s="1" t="s">
        <v>742</v>
      </c>
      <c r="B410" s="12" t="s">
        <v>743</v>
      </c>
      <c r="C410" s="27"/>
      <c r="D410" s="27">
        <v>36766.11</v>
      </c>
      <c r="E410" s="27">
        <v>105307.89</v>
      </c>
      <c r="F410" s="27"/>
      <c r="G410" s="27"/>
      <c r="H410" s="11">
        <v>142074</v>
      </c>
    </row>
    <row r="411" spans="1:8" ht="93.6" x14ac:dyDescent="0.3">
      <c r="A411" s="1" t="s">
        <v>744</v>
      </c>
      <c r="B411" s="12" t="s">
        <v>745</v>
      </c>
      <c r="C411" s="27"/>
      <c r="D411" s="27"/>
      <c r="E411" s="27">
        <v>50</v>
      </c>
      <c r="F411" s="27"/>
      <c r="G411" s="27"/>
      <c r="H411" s="11">
        <v>50</v>
      </c>
    </row>
    <row r="412" spans="1:8" ht="234" x14ac:dyDescent="0.3">
      <c r="A412" s="1" t="s">
        <v>746</v>
      </c>
      <c r="B412" s="12" t="s">
        <v>747</v>
      </c>
      <c r="C412" s="27"/>
      <c r="D412" s="27"/>
      <c r="E412" s="27">
        <v>2405129.77</v>
      </c>
      <c r="F412" s="27"/>
      <c r="G412" s="27"/>
      <c r="H412" s="11">
        <v>2405129.77</v>
      </c>
    </row>
    <row r="413" spans="1:8" ht="64.2" customHeight="1" x14ac:dyDescent="0.3">
      <c r="A413" s="1" t="s">
        <v>435</v>
      </c>
      <c r="B413" s="12" t="s">
        <v>620</v>
      </c>
      <c r="C413" s="27"/>
      <c r="D413" s="27"/>
      <c r="E413" s="27">
        <v>27637108.25</v>
      </c>
      <c r="F413" s="27">
        <v>3868391.6300000004</v>
      </c>
      <c r="G413" s="27"/>
      <c r="H413" s="11">
        <v>31505499.879999999</v>
      </c>
    </row>
    <row r="414" spans="1:8" ht="52.8" customHeight="1" x14ac:dyDescent="0.3">
      <c r="A414" s="14" t="s">
        <v>340</v>
      </c>
      <c r="B414" s="15" t="s">
        <v>146</v>
      </c>
      <c r="C414" s="26">
        <f t="shared" ref="C414:G414" si="478">C415</f>
        <v>0</v>
      </c>
      <c r="D414" s="26">
        <f t="shared" si="478"/>
        <v>-74086590.620000005</v>
      </c>
      <c r="E414" s="26">
        <f t="shared" ref="E414" si="479">E415</f>
        <v>-41086351.780000001</v>
      </c>
      <c r="F414" s="26">
        <f t="shared" ref="F414" si="480">F415</f>
        <v>0</v>
      </c>
      <c r="G414" s="26">
        <f t="shared" si="478"/>
        <v>0</v>
      </c>
      <c r="H414" s="10">
        <f>H415</f>
        <v>-115172942.39999999</v>
      </c>
    </row>
    <row r="415" spans="1:8" ht="46.8" x14ac:dyDescent="0.3">
      <c r="A415" s="1" t="s">
        <v>436</v>
      </c>
      <c r="B415" s="2" t="s">
        <v>437</v>
      </c>
      <c r="C415" s="27">
        <f>SUM(C416:C441)</f>
        <v>0</v>
      </c>
      <c r="D415" s="27">
        <f>SUM(D416:D441)</f>
        <v>-74086590.620000005</v>
      </c>
      <c r="E415" s="27">
        <f>SUM(E416:E441)</f>
        <v>-41086351.780000001</v>
      </c>
      <c r="F415" s="27">
        <f>SUM(F416:F441)</f>
        <v>0</v>
      </c>
      <c r="G415" s="27">
        <f>SUM(G416:G441)</f>
        <v>0</v>
      </c>
      <c r="H415" s="11">
        <f>SUM(H416:H441)</f>
        <v>-115172942.39999999</v>
      </c>
    </row>
    <row r="416" spans="1:8" ht="124.8" x14ac:dyDescent="0.3">
      <c r="A416" s="1" t="s">
        <v>822</v>
      </c>
      <c r="B416" s="2" t="s">
        <v>824</v>
      </c>
      <c r="C416" s="27"/>
      <c r="D416" s="27"/>
      <c r="E416" s="27">
        <v>-951944.44</v>
      </c>
      <c r="F416" s="27"/>
      <c r="G416" s="27"/>
      <c r="H416" s="11">
        <v>-951944.44</v>
      </c>
    </row>
    <row r="417" spans="1:8" ht="46.8" x14ac:dyDescent="0.3">
      <c r="A417" s="1" t="s">
        <v>823</v>
      </c>
      <c r="B417" s="2" t="s">
        <v>825</v>
      </c>
      <c r="C417" s="27"/>
      <c r="D417" s="27"/>
      <c r="E417" s="27">
        <v>-47710</v>
      </c>
      <c r="F417" s="27"/>
      <c r="G417" s="27"/>
      <c r="H417" s="11">
        <v>-47710</v>
      </c>
    </row>
    <row r="418" spans="1:8" ht="93.6" x14ac:dyDescent="0.3">
      <c r="A418" s="1" t="s">
        <v>748</v>
      </c>
      <c r="B418" s="12" t="s">
        <v>749</v>
      </c>
      <c r="C418" s="27"/>
      <c r="D418" s="27"/>
      <c r="E418" s="27">
        <v>-460000</v>
      </c>
      <c r="F418" s="27"/>
      <c r="G418" s="27"/>
      <c r="H418" s="11">
        <v>-460000</v>
      </c>
    </row>
    <row r="419" spans="1:8" ht="50.4" customHeight="1" x14ac:dyDescent="0.3">
      <c r="A419" s="1" t="s">
        <v>826</v>
      </c>
      <c r="B419" s="12" t="s">
        <v>827</v>
      </c>
      <c r="C419" s="27"/>
      <c r="D419" s="27"/>
      <c r="E419" s="27">
        <v>-52853.24</v>
      </c>
      <c r="F419" s="27"/>
      <c r="G419" s="27"/>
      <c r="H419" s="11">
        <v>-52853.24</v>
      </c>
    </row>
    <row r="420" spans="1:8" ht="81" customHeight="1" x14ac:dyDescent="0.3">
      <c r="A420" s="1" t="s">
        <v>623</v>
      </c>
      <c r="B420" s="12" t="s">
        <v>622</v>
      </c>
      <c r="C420" s="27"/>
      <c r="D420" s="27">
        <v>-106641.55</v>
      </c>
      <c r="E420" s="27">
        <v>-85629.83</v>
      </c>
      <c r="F420" s="27"/>
      <c r="G420" s="27"/>
      <c r="H420" s="11">
        <v>-192271.38</v>
      </c>
    </row>
    <row r="421" spans="1:8" ht="78" x14ac:dyDescent="0.3">
      <c r="A421" s="1" t="s">
        <v>750</v>
      </c>
      <c r="B421" s="12" t="s">
        <v>751</v>
      </c>
      <c r="C421" s="27"/>
      <c r="D421" s="27">
        <v>-73695139.569999993</v>
      </c>
      <c r="E421" s="27"/>
      <c r="F421" s="27"/>
      <c r="G421" s="27"/>
      <c r="H421" s="11">
        <v>-73695139.569999993</v>
      </c>
    </row>
    <row r="422" spans="1:8" ht="93.6" x14ac:dyDescent="0.3">
      <c r="A422" s="1" t="s">
        <v>752</v>
      </c>
      <c r="B422" s="12" t="s">
        <v>753</v>
      </c>
      <c r="C422" s="27"/>
      <c r="D422" s="27"/>
      <c r="E422" s="27">
        <v>-2984.85</v>
      </c>
      <c r="F422" s="27"/>
      <c r="G422" s="27"/>
      <c r="H422" s="11">
        <v>-2984.85</v>
      </c>
    </row>
    <row r="423" spans="1:8" ht="67.8" customHeight="1" x14ac:dyDescent="0.3">
      <c r="A423" s="1" t="s">
        <v>626</v>
      </c>
      <c r="B423" s="12" t="s">
        <v>624</v>
      </c>
      <c r="C423" s="27"/>
      <c r="D423" s="27"/>
      <c r="E423" s="27">
        <v>-911.85</v>
      </c>
      <c r="F423" s="27"/>
      <c r="G423" s="27"/>
      <c r="H423" s="11">
        <v>-911.85</v>
      </c>
    </row>
    <row r="424" spans="1:8" ht="46.8" x14ac:dyDescent="0.3">
      <c r="A424" s="1" t="s">
        <v>641</v>
      </c>
      <c r="B424" s="12" t="s">
        <v>642</v>
      </c>
      <c r="C424" s="27"/>
      <c r="D424" s="27"/>
      <c r="E424" s="27">
        <v>-7920000</v>
      </c>
      <c r="F424" s="27"/>
      <c r="G424" s="27"/>
      <c r="H424" s="11">
        <v>-7920000</v>
      </c>
    </row>
    <row r="425" spans="1:8" ht="46.8" x14ac:dyDescent="0.3">
      <c r="A425" s="1" t="s">
        <v>754</v>
      </c>
      <c r="B425" s="12" t="s">
        <v>755</v>
      </c>
      <c r="C425" s="27"/>
      <c r="D425" s="27">
        <v>-36766.11</v>
      </c>
      <c r="E425" s="27"/>
      <c r="F425" s="27"/>
      <c r="G425" s="27"/>
      <c r="H425" s="11">
        <v>-36766.11</v>
      </c>
    </row>
    <row r="426" spans="1:8" ht="62.4" x14ac:dyDescent="0.3">
      <c r="A426" s="1" t="s">
        <v>828</v>
      </c>
      <c r="B426" s="12" t="s">
        <v>829</v>
      </c>
      <c r="C426" s="27"/>
      <c r="D426" s="27"/>
      <c r="E426" s="27">
        <v>-55200</v>
      </c>
      <c r="F426" s="27"/>
      <c r="G426" s="27"/>
      <c r="H426" s="11">
        <v>-55200</v>
      </c>
    </row>
    <row r="427" spans="1:8" ht="66.599999999999994" customHeight="1" x14ac:dyDescent="0.3">
      <c r="A427" s="1" t="s">
        <v>634</v>
      </c>
      <c r="B427" s="12" t="s">
        <v>625</v>
      </c>
      <c r="C427" s="27"/>
      <c r="D427" s="27"/>
      <c r="E427" s="27">
        <v>-1716191.17</v>
      </c>
      <c r="F427" s="27"/>
      <c r="G427" s="27"/>
      <c r="H427" s="11">
        <v>-1716191.17</v>
      </c>
    </row>
    <row r="428" spans="1:8" ht="78" x14ac:dyDescent="0.3">
      <c r="A428" s="1" t="s">
        <v>756</v>
      </c>
      <c r="B428" s="12" t="s">
        <v>757</v>
      </c>
      <c r="C428" s="27"/>
      <c r="D428" s="27"/>
      <c r="E428" s="27">
        <v>-928435.86</v>
      </c>
      <c r="F428" s="27"/>
      <c r="G428" s="27"/>
      <c r="H428" s="11">
        <v>-928435.86</v>
      </c>
    </row>
    <row r="429" spans="1:8" ht="31.2" x14ac:dyDescent="0.3">
      <c r="A429" s="1" t="s">
        <v>627</v>
      </c>
      <c r="B429" s="12" t="s">
        <v>758</v>
      </c>
      <c r="C429" s="27"/>
      <c r="D429" s="27">
        <v>-70272.789999999994</v>
      </c>
      <c r="E429" s="27"/>
      <c r="F429" s="27"/>
      <c r="G429" s="27"/>
      <c r="H429" s="11">
        <v>-70272.789999999994</v>
      </c>
    </row>
    <row r="430" spans="1:8" ht="46.8" x14ac:dyDescent="0.3">
      <c r="A430" s="1" t="s">
        <v>438</v>
      </c>
      <c r="B430" s="2" t="s">
        <v>439</v>
      </c>
      <c r="C430" s="27"/>
      <c r="D430" s="27"/>
      <c r="E430" s="27">
        <v>-11726.87</v>
      </c>
      <c r="F430" s="27"/>
      <c r="G430" s="27"/>
      <c r="H430" s="11">
        <v>-11726.87</v>
      </c>
    </row>
    <row r="431" spans="1:8" ht="78" x14ac:dyDescent="0.3">
      <c r="A431" s="1" t="s">
        <v>440</v>
      </c>
      <c r="B431" s="2" t="s">
        <v>441</v>
      </c>
      <c r="C431" s="27"/>
      <c r="D431" s="27">
        <v>-26656.34</v>
      </c>
      <c r="E431" s="27">
        <v>-371174.66000000003</v>
      </c>
      <c r="F431" s="27"/>
      <c r="G431" s="27"/>
      <c r="H431" s="11">
        <v>-397831</v>
      </c>
    </row>
    <row r="432" spans="1:8" ht="46.8" x14ac:dyDescent="0.3">
      <c r="A432" s="1" t="s">
        <v>341</v>
      </c>
      <c r="B432" s="2" t="s">
        <v>158</v>
      </c>
      <c r="C432" s="27"/>
      <c r="D432" s="27">
        <v>-16637.73</v>
      </c>
      <c r="E432" s="27">
        <v>-330803.31</v>
      </c>
      <c r="F432" s="27"/>
      <c r="G432" s="27"/>
      <c r="H432" s="11">
        <v>-347441.04</v>
      </c>
    </row>
    <row r="433" spans="1:8" ht="78" x14ac:dyDescent="0.3">
      <c r="A433" s="1" t="s">
        <v>342</v>
      </c>
      <c r="B433" s="2" t="s">
        <v>147</v>
      </c>
      <c r="C433" s="27"/>
      <c r="D433" s="27">
        <v>-35018.149999999994</v>
      </c>
      <c r="E433" s="27">
        <v>-701422.33</v>
      </c>
      <c r="F433" s="27"/>
      <c r="G433" s="27"/>
      <c r="H433" s="11">
        <v>-736440.48</v>
      </c>
    </row>
    <row r="434" spans="1:8" ht="144" customHeight="1" x14ac:dyDescent="0.3">
      <c r="A434" s="1" t="s">
        <v>442</v>
      </c>
      <c r="B434" s="2" t="s">
        <v>451</v>
      </c>
      <c r="C434" s="27"/>
      <c r="D434" s="27">
        <v>-100</v>
      </c>
      <c r="E434" s="27">
        <v>-5710</v>
      </c>
      <c r="F434" s="27"/>
      <c r="G434" s="27"/>
      <c r="H434" s="11">
        <v>-5810</v>
      </c>
    </row>
    <row r="435" spans="1:8" ht="93.6" x14ac:dyDescent="0.3">
      <c r="A435" s="1" t="s">
        <v>561</v>
      </c>
      <c r="B435" s="2" t="s">
        <v>559</v>
      </c>
      <c r="C435" s="27"/>
      <c r="D435" s="27"/>
      <c r="E435" s="27">
        <v>-1433.32</v>
      </c>
      <c r="F435" s="27"/>
      <c r="G435" s="27"/>
      <c r="H435" s="11">
        <v>-1433.32</v>
      </c>
    </row>
    <row r="436" spans="1:8" ht="93.6" x14ac:dyDescent="0.3">
      <c r="A436" s="1" t="s">
        <v>562</v>
      </c>
      <c r="B436" s="2" t="s">
        <v>560</v>
      </c>
      <c r="C436" s="27"/>
      <c r="D436" s="27"/>
      <c r="E436" s="27">
        <v>-705.3</v>
      </c>
      <c r="F436" s="27"/>
      <c r="G436" s="27"/>
      <c r="H436" s="11">
        <v>-705.3</v>
      </c>
    </row>
    <row r="437" spans="1:8" ht="124.8" x14ac:dyDescent="0.3">
      <c r="A437" s="1" t="s">
        <v>759</v>
      </c>
      <c r="B437" s="2" t="s">
        <v>760</v>
      </c>
      <c r="C437" s="27"/>
      <c r="D437" s="27"/>
      <c r="E437" s="27">
        <v>-329425.46999999997</v>
      </c>
      <c r="F437" s="27"/>
      <c r="G437" s="27"/>
      <c r="H437" s="11">
        <v>-329425.46999999997</v>
      </c>
    </row>
    <row r="438" spans="1:8" ht="202.8" x14ac:dyDescent="0.3">
      <c r="A438" s="1" t="s">
        <v>761</v>
      </c>
      <c r="B438" s="2" t="s">
        <v>762</v>
      </c>
      <c r="C438" s="27"/>
      <c r="D438" s="27"/>
      <c r="E438" s="27">
        <v>-2405129.77</v>
      </c>
      <c r="F438" s="27"/>
      <c r="G438" s="27"/>
      <c r="H438" s="11">
        <v>-2405129.77</v>
      </c>
    </row>
    <row r="439" spans="1:8" ht="175.2" customHeight="1" x14ac:dyDescent="0.3">
      <c r="A439" s="1" t="s">
        <v>763</v>
      </c>
      <c r="B439" s="2" t="s">
        <v>764</v>
      </c>
      <c r="C439" s="27"/>
      <c r="D439" s="27">
        <v>-99358.38</v>
      </c>
      <c r="E439" s="27"/>
      <c r="F439" s="27"/>
      <c r="G439" s="27"/>
      <c r="H439" s="11">
        <v>-99358.38</v>
      </c>
    </row>
    <row r="440" spans="1:8" ht="187.8" customHeight="1" x14ac:dyDescent="0.3">
      <c r="A440" s="1" t="s">
        <v>765</v>
      </c>
      <c r="B440" s="16" t="s">
        <v>766</v>
      </c>
      <c r="C440" s="27"/>
      <c r="D440" s="27"/>
      <c r="E440" s="27">
        <v>-24471373.73</v>
      </c>
      <c r="F440" s="27"/>
      <c r="G440" s="27"/>
      <c r="H440" s="11">
        <v>-24471373.73</v>
      </c>
    </row>
    <row r="441" spans="1:8" ht="46.8" x14ac:dyDescent="0.3">
      <c r="A441" s="1" t="s">
        <v>443</v>
      </c>
      <c r="B441" s="12" t="s">
        <v>444</v>
      </c>
      <c r="C441" s="27"/>
      <c r="D441" s="27"/>
      <c r="E441" s="27">
        <v>-235585.78</v>
      </c>
      <c r="F441" s="27"/>
      <c r="G441" s="27"/>
      <c r="H441" s="11">
        <v>-235585.78</v>
      </c>
    </row>
    <row r="442" spans="1:8" ht="20.25" customHeight="1" x14ac:dyDescent="0.3">
      <c r="A442" s="17" t="s">
        <v>35</v>
      </c>
      <c r="B442" s="18"/>
      <c r="C442" s="26">
        <f>C4+C202</f>
        <v>77804267790.940002</v>
      </c>
      <c r="D442" s="26">
        <f>D4+D202</f>
        <v>1873705973.73</v>
      </c>
      <c r="E442" s="26">
        <f>E4+E202</f>
        <v>2351344045.3899999</v>
      </c>
      <c r="F442" s="26">
        <f>F4+F202</f>
        <v>3469733101.6300001</v>
      </c>
      <c r="G442" s="26">
        <f>G4+G202</f>
        <v>2796658623.6599998</v>
      </c>
      <c r="H442" s="10">
        <f>H4+H202</f>
        <v>88295709535.350006</v>
      </c>
    </row>
  </sheetData>
  <mergeCells count="3">
    <mergeCell ref="A442:B442"/>
    <mergeCell ref="A2:H2"/>
    <mergeCell ref="A1:H1"/>
  </mergeCells>
  <pageMargins left="0.25" right="0.33" top="0.31496062992125984" bottom="0.27559055118110237" header="0.15748031496062992" footer="0.15748031496062992"/>
  <pageSetup paperSize="9" scale="7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2023-05-18T05:51:42Z</cp:lastPrinted>
  <dcterms:created xsi:type="dcterms:W3CDTF">2018-12-25T15:55:39Z</dcterms:created>
  <dcterms:modified xsi:type="dcterms:W3CDTF">2023-05-18T05:52:00Z</dcterms:modified>
</cp:coreProperties>
</file>